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\My Documents\Data\Excel\"/>
    </mc:Choice>
  </mc:AlternateContent>
  <bookViews>
    <workbookView xWindow="6705" yWindow="-435" windowWidth="18150" windowHeight="10905"/>
  </bookViews>
  <sheets>
    <sheet name="Progress points" sheetId="1" r:id="rId1"/>
    <sheet name="Mile" sheetId="3" r:id="rId2"/>
    <sheet name="5M's" sheetId="5" r:id="rId3"/>
    <sheet name="Peter Moor 2000m" sheetId="4" r:id="rId4"/>
    <sheet name="10 km" sheetId="6" r:id="rId5"/>
    <sheet name="KL Hcap" sheetId="7" r:id="rId6"/>
    <sheet name="Tan handicap" sheetId="10" r:id="rId7"/>
    <sheet name="NAR" sheetId="8" r:id="rId8"/>
  </sheets>
  <definedNames>
    <definedName name="_xlnm._FilterDatabase" localSheetId="0" hidden="1">'Progress points'!#REF!</definedName>
    <definedName name="_xlnm._FilterDatabase" localSheetId="6" hidden="1">'Tan handicap'!$B$2:$K$32</definedName>
    <definedName name="_xlnm.Print_Area" localSheetId="0">'Progress points'!$A$1:$N$134</definedName>
    <definedName name="_xlnm.Print_Area" localSheetId="6">'Tan handicap'!$B$2:$E$28</definedName>
  </definedNames>
  <calcPr calcId="152511" calcMode="manual"/>
</workbook>
</file>

<file path=xl/calcChain.xml><?xml version="1.0" encoding="utf-8"?>
<calcChain xmlns="http://schemas.openxmlformats.org/spreadsheetml/2006/main">
  <c r="I67" i="1" l="1"/>
  <c r="K67" i="1"/>
  <c r="K66" i="1"/>
  <c r="J67" i="1" l="1"/>
  <c r="L67" i="1" s="1"/>
  <c r="J66" i="1"/>
  <c r="L66" i="1" s="1"/>
  <c r="I66" i="1"/>
  <c r="D23" i="7"/>
  <c r="D22" i="7"/>
  <c r="D21" i="7"/>
  <c r="D20" i="7"/>
  <c r="D19" i="7"/>
  <c r="D18" i="7"/>
  <c r="D17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2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A20" i="7"/>
  <c r="F20" i="7"/>
  <c r="H20" i="7" s="1"/>
  <c r="I11" i="1" l="1"/>
  <c r="J69" i="1"/>
  <c r="G3" i="6"/>
  <c r="H3" i="6"/>
  <c r="G4" i="6"/>
  <c r="H4" i="6"/>
  <c r="G5" i="6"/>
  <c r="H5" i="6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H2" i="6"/>
  <c r="G2" i="6"/>
  <c r="D135" i="1"/>
  <c r="G2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E15" i="4"/>
  <c r="G15" i="4" s="1"/>
  <c r="E16" i="4"/>
  <c r="G16" i="4" s="1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 s="1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" i="4"/>
  <c r="G3" i="4" s="1"/>
  <c r="C135" i="1"/>
  <c r="F135" i="1"/>
  <c r="H135" i="1"/>
  <c r="G135" i="1"/>
  <c r="B135" i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2" i="4"/>
  <c r="H4" i="4"/>
  <c r="H3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2" i="4"/>
  <c r="K11" i="1"/>
  <c r="J11" i="1"/>
  <c r="A7" i="4" l="1"/>
  <c r="K69" i="1"/>
  <c r="K53" i="1"/>
  <c r="I69" i="1"/>
  <c r="L69" i="1" s="1"/>
  <c r="A31" i="4"/>
  <c r="A29" i="4"/>
  <c r="A23" i="4"/>
  <c r="A15" i="4"/>
  <c r="A3" i="4"/>
  <c r="A27" i="4"/>
  <c r="A11" i="4"/>
  <c r="A25" i="4"/>
  <c r="A21" i="4"/>
  <c r="A17" i="4"/>
  <c r="A13" i="4"/>
  <c r="A9" i="4"/>
  <c r="A5" i="4"/>
  <c r="A30" i="4"/>
  <c r="A26" i="4"/>
  <c r="A22" i="4"/>
  <c r="A18" i="4"/>
  <c r="A14" i="4"/>
  <c r="A10" i="4"/>
  <c r="A16" i="4"/>
  <c r="A28" i="4"/>
  <c r="A20" i="4"/>
  <c r="A8" i="4"/>
  <c r="A2" i="4"/>
  <c r="A12" i="4"/>
  <c r="A4" i="4"/>
  <c r="A32" i="4"/>
  <c r="L11" i="1"/>
  <c r="K12" i="1" l="1"/>
  <c r="J12" i="1"/>
  <c r="I12" i="1"/>
  <c r="J53" i="1"/>
  <c r="I53" i="1"/>
  <c r="E135" i="1"/>
  <c r="I33" i="1"/>
  <c r="J33" i="1"/>
  <c r="K33" i="1"/>
  <c r="K35" i="1"/>
  <c r="J35" i="1"/>
  <c r="I35" i="1"/>
  <c r="I131" i="1"/>
  <c r="J131" i="1"/>
  <c r="K131" i="1"/>
  <c r="K18" i="1"/>
  <c r="I18" i="1"/>
  <c r="J18" i="1"/>
  <c r="I58" i="1"/>
  <c r="J58" i="1"/>
  <c r="K58" i="1"/>
  <c r="J70" i="1"/>
  <c r="I70" i="1"/>
  <c r="K70" i="1"/>
  <c r="I111" i="1"/>
  <c r="J111" i="1"/>
  <c r="K111" i="1"/>
  <c r="J126" i="1"/>
  <c r="I126" i="1"/>
  <c r="K126" i="1"/>
  <c r="J60" i="1"/>
  <c r="K60" i="1"/>
  <c r="I60" i="1"/>
  <c r="J64" i="1"/>
  <c r="K64" i="1"/>
  <c r="I64" i="1"/>
  <c r="I19" i="1"/>
  <c r="J19" i="1"/>
  <c r="K19" i="1"/>
  <c r="K47" i="1"/>
  <c r="K13" i="1"/>
  <c r="K9" i="1"/>
  <c r="I20" i="1"/>
  <c r="J15" i="1"/>
  <c r="K29" i="1"/>
  <c r="J23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" i="3"/>
  <c r="G20" i="3"/>
  <c r="G21" i="3"/>
  <c r="G22" i="3"/>
  <c r="G23" i="3"/>
  <c r="G24" i="3"/>
  <c r="A22" i="7"/>
  <c r="A11" i="7"/>
  <c r="A10" i="7"/>
  <c r="A15" i="7"/>
  <c r="A19" i="7"/>
  <c r="A2" i="7"/>
  <c r="A21" i="7"/>
  <c r="A6" i="7"/>
  <c r="A18" i="7"/>
  <c r="A14" i="7"/>
  <c r="A5" i="7"/>
  <c r="A3" i="7"/>
  <c r="A17" i="7"/>
  <c r="A13" i="7"/>
  <c r="A8" i="7"/>
  <c r="A4" i="7"/>
  <c r="A12" i="7"/>
  <c r="A23" i="7"/>
  <c r="A9" i="7"/>
  <c r="A7" i="7"/>
  <c r="A16" i="7"/>
  <c r="F23" i="7"/>
  <c r="H23" i="7" s="1"/>
  <c r="F9" i="7"/>
  <c r="H9" i="7" s="1"/>
  <c r="F7" i="7"/>
  <c r="H7" i="7" s="1"/>
  <c r="G5" i="3"/>
  <c r="G6" i="3"/>
  <c r="G4" i="3"/>
  <c r="G2" i="3"/>
  <c r="G11" i="3"/>
  <c r="G10" i="3"/>
  <c r="G19" i="3"/>
  <c r="G13" i="3"/>
  <c r="G8" i="3"/>
  <c r="G15" i="3"/>
  <c r="G17" i="3"/>
  <c r="G16" i="3"/>
  <c r="G12" i="3"/>
  <c r="H12" i="3" s="1"/>
  <c r="G9" i="3"/>
  <c r="G18" i="3"/>
  <c r="H18" i="3" s="1"/>
  <c r="G14" i="3"/>
  <c r="G7" i="3"/>
  <c r="H7" i="3" s="1"/>
  <c r="I3" i="7"/>
  <c r="F16" i="7"/>
  <c r="H16" i="7" s="1"/>
  <c r="F14" i="7"/>
  <c r="H14" i="7" s="1"/>
  <c r="F21" i="7"/>
  <c r="H21" i="7" s="1"/>
  <c r="F19" i="7"/>
  <c r="H19" i="7" s="1"/>
  <c r="F17" i="7"/>
  <c r="H17" i="7" s="1"/>
  <c r="F18" i="7"/>
  <c r="H18" i="7" s="1"/>
  <c r="F6" i="7"/>
  <c r="H6" i="7" s="1"/>
  <c r="F8" i="7"/>
  <c r="H8" i="7" s="1"/>
  <c r="F12" i="7"/>
  <c r="H12" i="7" s="1"/>
  <c r="F22" i="7"/>
  <c r="H22" i="7" s="1"/>
  <c r="F2" i="7"/>
  <c r="H2" i="7" s="1"/>
  <c r="F13" i="7"/>
  <c r="H13" i="7" s="1"/>
  <c r="F15" i="7"/>
  <c r="H15" i="7" s="1"/>
  <c r="F5" i="7"/>
  <c r="H5" i="7" s="1"/>
  <c r="F11" i="7"/>
  <c r="H11" i="7" s="1"/>
  <c r="F10" i="7"/>
  <c r="H10" i="7" s="1"/>
  <c r="F4" i="7"/>
  <c r="H4" i="7" s="1"/>
  <c r="F3" i="7"/>
  <c r="H3" i="7" s="1"/>
  <c r="G3" i="3"/>
  <c r="H19" i="3"/>
  <c r="H10" i="3"/>
  <c r="K15" i="1"/>
  <c r="I15" i="1"/>
  <c r="K23" i="1"/>
  <c r="J29" i="1"/>
  <c r="A3" i="3" l="1"/>
  <c r="L33" i="1"/>
  <c r="L12" i="1"/>
  <c r="L70" i="1"/>
  <c r="L64" i="1"/>
  <c r="B20" i="7"/>
  <c r="B4" i="7"/>
  <c r="B13" i="7"/>
  <c r="B16" i="7"/>
  <c r="B6" i="7"/>
  <c r="B19" i="7"/>
  <c r="B12" i="7"/>
  <c r="B11" i="7"/>
  <c r="B8" i="7"/>
  <c r="B3" i="7"/>
  <c r="B18" i="7"/>
  <c r="B14" i="7"/>
  <c r="L58" i="1"/>
  <c r="L53" i="1"/>
  <c r="L19" i="1"/>
  <c r="L111" i="1"/>
  <c r="L18" i="1"/>
  <c r="L131" i="1"/>
  <c r="L126" i="1"/>
  <c r="L60" i="1"/>
  <c r="L35" i="1"/>
  <c r="B15" i="7"/>
  <c r="A9" i="3"/>
  <c r="A15" i="3"/>
  <c r="A10" i="3"/>
  <c r="A6" i="3"/>
  <c r="H21" i="3"/>
  <c r="B21" i="7"/>
  <c r="A8" i="3"/>
  <c r="A11" i="3"/>
  <c r="A5" i="3"/>
  <c r="A24" i="3"/>
  <c r="A20" i="3"/>
  <c r="B22" i="7"/>
  <c r="B9" i="7"/>
  <c r="B2" i="7"/>
  <c r="H15" i="3"/>
  <c r="H16" i="3"/>
  <c r="A13" i="3"/>
  <c r="A4" i="3"/>
  <c r="A23" i="3"/>
  <c r="B5" i="7"/>
  <c r="B10" i="7"/>
  <c r="A17" i="3"/>
  <c r="A19" i="3"/>
  <c r="I47" i="1"/>
  <c r="J47" i="1"/>
  <c r="J13" i="1"/>
  <c r="I13" i="1"/>
  <c r="K113" i="1"/>
  <c r="I29" i="1"/>
  <c r="L15" i="1"/>
  <c r="I23" i="1"/>
  <c r="J20" i="1"/>
  <c r="J9" i="1"/>
  <c r="K20" i="1"/>
  <c r="I9" i="1"/>
  <c r="H4" i="3"/>
  <c r="A21" i="3"/>
  <c r="A7" i="3"/>
  <c r="A2" i="3"/>
  <c r="H17" i="3"/>
  <c r="A22" i="3"/>
  <c r="A18" i="3"/>
  <c r="A16" i="3"/>
  <c r="A14" i="3"/>
  <c r="A12" i="3"/>
  <c r="H3" i="3"/>
  <c r="H9" i="3"/>
  <c r="H24" i="3"/>
  <c r="H5" i="3"/>
  <c r="H14" i="3"/>
  <c r="H23" i="3"/>
  <c r="H20" i="3"/>
  <c r="H22" i="3"/>
  <c r="B17" i="7"/>
  <c r="B23" i="7"/>
  <c r="B7" i="7"/>
  <c r="H13" i="3"/>
  <c r="H8" i="3"/>
  <c r="H6" i="3"/>
  <c r="H11" i="3"/>
  <c r="L20" i="1" l="1"/>
  <c r="L29" i="1"/>
  <c r="L47" i="1"/>
  <c r="J113" i="1"/>
  <c r="L13" i="1"/>
  <c r="L9" i="1"/>
  <c r="I113" i="1"/>
  <c r="G136" i="1"/>
  <c r="J10" i="1"/>
  <c r="K10" i="1"/>
  <c r="I10" i="1"/>
  <c r="K54" i="1"/>
  <c r="J54" i="1"/>
  <c r="I54" i="1"/>
  <c r="I86" i="1"/>
  <c r="J86" i="1"/>
  <c r="K86" i="1"/>
  <c r="I17" i="1"/>
  <c r="K17" i="1"/>
  <c r="J17" i="1"/>
  <c r="K83" i="1"/>
  <c r="I83" i="1"/>
  <c r="J83" i="1"/>
  <c r="J130" i="1"/>
  <c r="I130" i="1"/>
  <c r="K130" i="1"/>
  <c r="K123" i="1"/>
  <c r="I123" i="1"/>
  <c r="J123" i="1"/>
  <c r="J41" i="1"/>
  <c r="K41" i="1"/>
  <c r="I41" i="1"/>
  <c r="K61" i="1"/>
  <c r="I61" i="1"/>
  <c r="J61" i="1"/>
  <c r="I118" i="1"/>
  <c r="K118" i="1"/>
  <c r="J118" i="1"/>
  <c r="I65" i="1"/>
  <c r="K65" i="1"/>
  <c r="J65" i="1"/>
  <c r="I5" i="1"/>
  <c r="J5" i="1"/>
  <c r="K5" i="1"/>
  <c r="K95" i="1"/>
  <c r="I95" i="1"/>
  <c r="J95" i="1"/>
  <c r="I50" i="1"/>
  <c r="J50" i="1"/>
  <c r="K50" i="1"/>
  <c r="K98" i="1"/>
  <c r="I98" i="1"/>
  <c r="J98" i="1"/>
  <c r="K106" i="1"/>
  <c r="J106" i="1"/>
  <c r="I106" i="1"/>
  <c r="K43" i="1"/>
  <c r="I43" i="1"/>
  <c r="J43" i="1"/>
  <c r="J120" i="1"/>
  <c r="K120" i="1"/>
  <c r="I120" i="1"/>
  <c r="I32" i="1"/>
  <c r="J32" i="1"/>
  <c r="K32" i="1"/>
  <c r="I42" i="1"/>
  <c r="K42" i="1"/>
  <c r="J42" i="1"/>
  <c r="J89" i="1"/>
  <c r="K89" i="1"/>
  <c r="I89" i="1"/>
  <c r="K85" i="1"/>
  <c r="J85" i="1"/>
  <c r="I85" i="1"/>
  <c r="J112" i="1"/>
  <c r="I112" i="1"/>
  <c r="K112" i="1"/>
  <c r="J103" i="1"/>
  <c r="K103" i="1"/>
  <c r="I103" i="1"/>
  <c r="I125" i="1"/>
  <c r="K125" i="1"/>
  <c r="J125" i="1"/>
  <c r="K80" i="1"/>
  <c r="J80" i="1"/>
  <c r="I80" i="1"/>
  <c r="I39" i="1"/>
  <c r="J39" i="1"/>
  <c r="K39" i="1"/>
  <c r="K108" i="1"/>
  <c r="J108" i="1"/>
  <c r="I108" i="1"/>
  <c r="I57" i="1"/>
  <c r="K57" i="1"/>
  <c r="J57" i="1"/>
  <c r="I72" i="1"/>
  <c r="K72" i="1"/>
  <c r="J72" i="1"/>
  <c r="J102" i="1"/>
  <c r="I102" i="1"/>
  <c r="K102" i="1"/>
  <c r="K122" i="1"/>
  <c r="J122" i="1"/>
  <c r="I122" i="1"/>
  <c r="I26" i="1"/>
  <c r="K26" i="1"/>
  <c r="J26" i="1"/>
  <c r="I48" i="1"/>
  <c r="K48" i="1"/>
  <c r="J48" i="1"/>
  <c r="J116" i="1"/>
  <c r="K116" i="1"/>
  <c r="I116" i="1"/>
  <c r="K25" i="1"/>
  <c r="J25" i="1"/>
  <c r="I25" i="1"/>
  <c r="I101" i="1"/>
  <c r="J101" i="1"/>
  <c r="K101" i="1"/>
  <c r="J87" i="1"/>
  <c r="K87" i="1"/>
  <c r="I87" i="1"/>
  <c r="K46" i="1"/>
  <c r="J46" i="1"/>
  <c r="I46" i="1"/>
  <c r="K28" i="1"/>
  <c r="I28" i="1"/>
  <c r="J28" i="1"/>
  <c r="K81" i="1"/>
  <c r="J81" i="1"/>
  <c r="I81" i="1"/>
  <c r="K79" i="1"/>
  <c r="I79" i="1"/>
  <c r="J79" i="1"/>
  <c r="K75" i="1"/>
  <c r="I75" i="1"/>
  <c r="J75" i="1"/>
  <c r="I56" i="1"/>
  <c r="K56" i="1"/>
  <c r="J56" i="1"/>
  <c r="K127" i="1"/>
  <c r="J127" i="1"/>
  <c r="I127" i="1"/>
  <c r="K82" i="1"/>
  <c r="I82" i="1"/>
  <c r="J82" i="1"/>
  <c r="I110" i="1"/>
  <c r="K110" i="1"/>
  <c r="J110" i="1"/>
  <c r="I117" i="1"/>
  <c r="J117" i="1"/>
  <c r="K117" i="1"/>
  <c r="J49" i="1"/>
  <c r="I49" i="1"/>
  <c r="K49" i="1"/>
  <c r="K90" i="1"/>
  <c r="I90" i="1"/>
  <c r="J90" i="1"/>
  <c r="J27" i="1"/>
  <c r="K27" i="1"/>
  <c r="I27" i="1"/>
  <c r="J96" i="1"/>
  <c r="K96" i="1"/>
  <c r="I96" i="1"/>
  <c r="I62" i="1"/>
  <c r="K62" i="1"/>
  <c r="J62" i="1"/>
  <c r="K114" i="1"/>
  <c r="J114" i="1"/>
  <c r="I114" i="1"/>
  <c r="I129" i="1"/>
  <c r="K129" i="1"/>
  <c r="J129" i="1"/>
  <c r="I76" i="1"/>
  <c r="J76" i="1"/>
  <c r="K76" i="1"/>
  <c r="I119" i="1"/>
  <c r="K119" i="1"/>
  <c r="J119" i="1"/>
  <c r="K52" i="1"/>
  <c r="J52" i="1"/>
  <c r="I52" i="1"/>
  <c r="I94" i="1"/>
  <c r="J94" i="1"/>
  <c r="K94" i="1"/>
  <c r="K93" i="1"/>
  <c r="I93" i="1"/>
  <c r="J93" i="1"/>
  <c r="I92" i="1"/>
  <c r="K92" i="1"/>
  <c r="J92" i="1"/>
  <c r="I51" i="1"/>
  <c r="J51" i="1"/>
  <c r="K51" i="1"/>
  <c r="I104" i="1"/>
  <c r="J104" i="1"/>
  <c r="K104" i="1"/>
  <c r="I16" i="1"/>
  <c r="J16" i="1"/>
  <c r="K16" i="1"/>
  <c r="K84" i="1"/>
  <c r="I84" i="1"/>
  <c r="J84" i="1"/>
  <c r="J77" i="1"/>
  <c r="I77" i="1"/>
  <c r="K77" i="1"/>
  <c r="I128" i="1"/>
  <c r="J128" i="1"/>
  <c r="K128" i="1"/>
  <c r="I124" i="1"/>
  <c r="J124" i="1"/>
  <c r="K124" i="1"/>
  <c r="K22" i="1"/>
  <c r="J22" i="1"/>
  <c r="I22" i="1"/>
  <c r="J109" i="1"/>
  <c r="I109" i="1"/>
  <c r="K109" i="1"/>
  <c r="K30" i="1"/>
  <c r="I30" i="1"/>
  <c r="J30" i="1"/>
  <c r="K91" i="1"/>
  <c r="J91" i="1"/>
  <c r="I91" i="1"/>
  <c r="J6" i="1"/>
  <c r="K6" i="1"/>
  <c r="I6" i="1"/>
  <c r="J74" i="1"/>
  <c r="K74" i="1"/>
  <c r="I74" i="1"/>
  <c r="K31" i="1"/>
  <c r="J31" i="1"/>
  <c r="I31" i="1"/>
  <c r="K36" i="1"/>
  <c r="J36" i="1"/>
  <c r="I36" i="1"/>
  <c r="J14" i="1"/>
  <c r="I14" i="1"/>
  <c r="K14" i="1"/>
  <c r="J63" i="1"/>
  <c r="K63" i="1"/>
  <c r="I63" i="1"/>
  <c r="I45" i="1"/>
  <c r="K45" i="1"/>
  <c r="J45" i="1"/>
  <c r="J78" i="1"/>
  <c r="K78" i="1"/>
  <c r="I78" i="1"/>
  <c r="J68" i="1"/>
  <c r="K68" i="1"/>
  <c r="I68" i="1"/>
  <c r="I24" i="1"/>
  <c r="J24" i="1"/>
  <c r="K24" i="1"/>
  <c r="K55" i="1"/>
  <c r="I55" i="1"/>
  <c r="J55" i="1"/>
  <c r="J107" i="1"/>
  <c r="K107" i="1"/>
  <c r="I107" i="1"/>
  <c r="I97" i="1"/>
  <c r="K97" i="1"/>
  <c r="J97" i="1"/>
  <c r="J8" i="1"/>
  <c r="I8" i="1"/>
  <c r="K8" i="1"/>
  <c r="I21" i="1"/>
  <c r="J21" i="1"/>
  <c r="K21" i="1"/>
  <c r="J73" i="1"/>
  <c r="I73" i="1"/>
  <c r="K73" i="1"/>
  <c r="I7" i="1"/>
  <c r="J7" i="1"/>
  <c r="K7" i="1"/>
  <c r="I59" i="1"/>
  <c r="K59" i="1"/>
  <c r="J59" i="1"/>
  <c r="J99" i="1"/>
  <c r="K99" i="1"/>
  <c r="I99" i="1"/>
  <c r="I37" i="1"/>
  <c r="J37" i="1"/>
  <c r="K37" i="1"/>
  <c r="J71" i="1"/>
  <c r="K71" i="1"/>
  <c r="I71" i="1"/>
  <c r="K100" i="1"/>
  <c r="I100" i="1"/>
  <c r="J100" i="1"/>
  <c r="J121" i="1"/>
  <c r="K121" i="1"/>
  <c r="I121" i="1"/>
  <c r="J40" i="1"/>
  <c r="K40" i="1"/>
  <c r="I40" i="1"/>
  <c r="J38" i="1"/>
  <c r="K38" i="1"/>
  <c r="I38" i="1"/>
  <c r="K105" i="1"/>
  <c r="I105" i="1"/>
  <c r="J105" i="1"/>
  <c r="J34" i="1"/>
  <c r="K34" i="1"/>
  <c r="I34" i="1"/>
  <c r="J88" i="1"/>
  <c r="I88" i="1"/>
  <c r="K88" i="1"/>
  <c r="J115" i="1"/>
  <c r="I115" i="1"/>
  <c r="K115" i="1"/>
  <c r="K44" i="1"/>
  <c r="J44" i="1"/>
  <c r="I44" i="1"/>
  <c r="L23" i="1"/>
  <c r="M67" i="1" l="1"/>
  <c r="M66" i="1"/>
  <c r="M44" i="1"/>
  <c r="M115" i="1"/>
  <c r="M29" i="1"/>
  <c r="M37" i="1"/>
  <c r="M14" i="1"/>
  <c r="M124" i="1"/>
  <c r="M76" i="1"/>
  <c r="M73" i="1"/>
  <c r="M21" i="1"/>
  <c r="M68" i="1"/>
  <c r="M45" i="1"/>
  <c r="M6" i="1"/>
  <c r="M22" i="1"/>
  <c r="M128" i="1"/>
  <c r="M104" i="1"/>
  <c r="M93" i="1"/>
  <c r="M94" i="1"/>
  <c r="M129" i="1"/>
  <c r="M110" i="1"/>
  <c r="M127" i="1"/>
  <c r="M81" i="1"/>
  <c r="M28" i="1"/>
  <c r="M39" i="1"/>
  <c r="M89" i="1"/>
  <c r="M32" i="1"/>
  <c r="M65" i="1"/>
  <c r="M86" i="1"/>
  <c r="M10" i="1"/>
  <c r="M113" i="1"/>
  <c r="M23" i="1"/>
  <c r="M74" i="1"/>
  <c r="M16" i="1"/>
  <c r="M38" i="1"/>
  <c r="M71" i="1"/>
  <c r="M40" i="1"/>
  <c r="M59" i="1"/>
  <c r="M107" i="1"/>
  <c r="M55" i="1"/>
  <c r="M24" i="1"/>
  <c r="M78" i="1"/>
  <c r="M36" i="1"/>
  <c r="M91" i="1"/>
  <c r="M30" i="1"/>
  <c r="M51" i="1"/>
  <c r="M96" i="1"/>
  <c r="M75" i="1"/>
  <c r="M25" i="1"/>
  <c r="M48" i="1"/>
  <c r="M122" i="1"/>
  <c r="M102" i="1"/>
  <c r="M72" i="1"/>
  <c r="M108" i="1"/>
  <c r="M103" i="1"/>
  <c r="M112" i="1"/>
  <c r="M106" i="1"/>
  <c r="M98" i="1"/>
  <c r="M50" i="1"/>
  <c r="M118" i="1"/>
  <c r="M41" i="1"/>
  <c r="M123" i="1"/>
  <c r="M13" i="1"/>
  <c r="M8" i="1"/>
  <c r="M53" i="1"/>
  <c r="M58" i="1"/>
  <c r="M11" i="1"/>
  <c r="M12" i="1"/>
  <c r="M111" i="1"/>
  <c r="M70" i="1"/>
  <c r="M69" i="1"/>
  <c r="M60" i="1"/>
  <c r="M131" i="1"/>
  <c r="M35" i="1"/>
  <c r="M18" i="1"/>
  <c r="M19" i="1"/>
  <c r="M33" i="1"/>
  <c r="M126" i="1"/>
  <c r="M64" i="1"/>
  <c r="M15" i="1"/>
  <c r="M20" i="1"/>
  <c r="M84" i="1"/>
  <c r="M52" i="1"/>
  <c r="M88" i="1"/>
  <c r="M34" i="1"/>
  <c r="M105" i="1"/>
  <c r="M121" i="1"/>
  <c r="M100" i="1"/>
  <c r="M99" i="1"/>
  <c r="M7" i="1"/>
  <c r="M97" i="1"/>
  <c r="M31" i="1"/>
  <c r="M109" i="1"/>
  <c r="M77" i="1"/>
  <c r="M92" i="1"/>
  <c r="M119" i="1"/>
  <c r="M62" i="1"/>
  <c r="M27" i="1"/>
  <c r="M90" i="1"/>
  <c r="M82" i="1"/>
  <c r="M79" i="1"/>
  <c r="M46" i="1"/>
  <c r="M101" i="1"/>
  <c r="M116" i="1"/>
  <c r="M26" i="1"/>
  <c r="M57" i="1"/>
  <c r="M125" i="1"/>
  <c r="M130" i="1"/>
  <c r="M63" i="1"/>
  <c r="M114" i="1"/>
  <c r="M49" i="1"/>
  <c r="M117" i="1"/>
  <c r="M56" i="1"/>
  <c r="M87" i="1"/>
  <c r="M80" i="1"/>
  <c r="M85" i="1"/>
  <c r="M42" i="1"/>
  <c r="M120" i="1"/>
  <c r="M43" i="1"/>
  <c r="M95" i="1"/>
  <c r="M5" i="1"/>
  <c r="M61" i="1"/>
  <c r="M83" i="1"/>
  <c r="M17" i="1"/>
  <c r="M54" i="1"/>
  <c r="M47" i="1"/>
  <c r="M9" i="1"/>
  <c r="L113" i="1"/>
  <c r="L40" i="1"/>
  <c r="L59" i="1"/>
  <c r="L83" i="1"/>
  <c r="L17" i="1"/>
  <c r="L26" i="1"/>
  <c r="L57" i="1"/>
  <c r="L43" i="1"/>
  <c r="L61" i="1"/>
  <c r="L73" i="1"/>
  <c r="L107" i="1"/>
  <c r="L78" i="1"/>
  <c r="L22" i="1"/>
  <c r="L96" i="1"/>
  <c r="L44" i="1"/>
  <c r="L115" i="1"/>
  <c r="L38" i="1"/>
  <c r="L71" i="1"/>
  <c r="L24" i="1"/>
  <c r="L68" i="1"/>
  <c r="L45" i="1"/>
  <c r="L14" i="1"/>
  <c r="L30" i="1"/>
  <c r="L129" i="1"/>
  <c r="L56" i="1"/>
  <c r="L28" i="1"/>
  <c r="L87" i="1"/>
  <c r="L39" i="1"/>
  <c r="L42" i="1"/>
  <c r="L32" i="1"/>
  <c r="L120" i="1"/>
  <c r="L130" i="1"/>
  <c r="L86" i="1"/>
  <c r="L63" i="1"/>
  <c r="L46" i="1"/>
  <c r="L101" i="1"/>
  <c r="L125" i="1"/>
  <c r="L105" i="1"/>
  <c r="L100" i="1"/>
  <c r="L7" i="1"/>
  <c r="L34" i="1"/>
  <c r="L121" i="1"/>
  <c r="L37" i="1"/>
  <c r="L99" i="1"/>
  <c r="L97" i="1"/>
  <c r="L36" i="1"/>
  <c r="L91" i="1"/>
  <c r="L124" i="1"/>
  <c r="L84" i="1"/>
  <c r="L16" i="1"/>
  <c r="L92" i="1"/>
  <c r="L119" i="1"/>
  <c r="L76" i="1"/>
  <c r="L62" i="1"/>
  <c r="L49" i="1"/>
  <c r="L110" i="1"/>
  <c r="L75" i="1"/>
  <c r="L81" i="1"/>
  <c r="L80" i="1"/>
  <c r="L85" i="1"/>
  <c r="L89" i="1"/>
  <c r="L98" i="1"/>
  <c r="L50" i="1"/>
  <c r="L95" i="1"/>
  <c r="L65" i="1"/>
  <c r="L123" i="1"/>
  <c r="L54" i="1"/>
  <c r="L10" i="1"/>
  <c r="L55" i="1"/>
  <c r="L88" i="1"/>
  <c r="L21" i="1"/>
  <c r="L8" i="1"/>
  <c r="L31" i="1"/>
  <c r="L74" i="1"/>
  <c r="L109" i="1"/>
  <c r="L128" i="1"/>
  <c r="L77" i="1"/>
  <c r="L104" i="1"/>
  <c r="L93" i="1"/>
  <c r="L94" i="1"/>
  <c r="L90" i="1"/>
  <c r="L82" i="1"/>
  <c r="L127" i="1"/>
  <c r="L79" i="1"/>
  <c r="L48" i="1"/>
  <c r="L72" i="1"/>
  <c r="L103" i="1"/>
  <c r="L118" i="1"/>
  <c r="L41" i="1"/>
  <c r="L6" i="1"/>
  <c r="L51" i="1"/>
  <c r="L52" i="1"/>
  <c r="L114" i="1"/>
  <c r="L27" i="1"/>
  <c r="L117" i="1"/>
  <c r="L25" i="1"/>
  <c r="L116" i="1"/>
  <c r="L122" i="1"/>
  <c r="L102" i="1"/>
  <c r="L108" i="1"/>
  <c r="L112" i="1"/>
  <c r="L106" i="1"/>
  <c r="L5" i="1"/>
  <c r="N67" i="1" l="1"/>
  <c r="N66" i="1"/>
  <c r="N29" i="1"/>
  <c r="N106" i="1"/>
  <c r="N122" i="1"/>
  <c r="N27" i="1"/>
  <c r="N6" i="1"/>
  <c r="N72" i="1"/>
  <c r="N82" i="1"/>
  <c r="N104" i="1"/>
  <c r="N74" i="1"/>
  <c r="N88" i="1"/>
  <c r="N123" i="1"/>
  <c r="N98" i="1"/>
  <c r="N81" i="1"/>
  <c r="N62" i="1"/>
  <c r="N16" i="1"/>
  <c r="N36" i="1"/>
  <c r="N121" i="1"/>
  <c r="N105" i="1"/>
  <c r="N63" i="1"/>
  <c r="N32" i="1"/>
  <c r="N28" i="1"/>
  <c r="N14" i="1"/>
  <c r="N71" i="1"/>
  <c r="N96" i="1"/>
  <c r="N73" i="1"/>
  <c r="N26" i="1"/>
  <c r="N40" i="1"/>
  <c r="N9" i="1"/>
  <c r="N23" i="1"/>
  <c r="N102" i="1"/>
  <c r="N127" i="1"/>
  <c r="N21" i="1"/>
  <c r="N50" i="1"/>
  <c r="N80" i="1"/>
  <c r="N49" i="1"/>
  <c r="N92" i="1"/>
  <c r="N91" i="1"/>
  <c r="N37" i="1"/>
  <c r="N100" i="1"/>
  <c r="N46" i="1"/>
  <c r="N120" i="1"/>
  <c r="N87" i="1"/>
  <c r="N30" i="1"/>
  <c r="N24" i="1"/>
  <c r="N44" i="1"/>
  <c r="N107" i="1"/>
  <c r="N57" i="1"/>
  <c r="N59" i="1"/>
  <c r="N8" i="1"/>
  <c r="N18" i="1"/>
  <c r="N12" i="1"/>
  <c r="N64" i="1"/>
  <c r="N58" i="1"/>
  <c r="N131" i="1"/>
  <c r="N33" i="1"/>
  <c r="N111" i="1"/>
  <c r="N35" i="1"/>
  <c r="N69" i="1"/>
  <c r="N19" i="1"/>
  <c r="N53" i="1"/>
  <c r="N11" i="1"/>
  <c r="N70" i="1"/>
  <c r="N126" i="1"/>
  <c r="N60" i="1"/>
  <c r="N15" i="1"/>
  <c r="N20" i="1"/>
  <c r="N5" i="1"/>
  <c r="N51" i="1"/>
  <c r="N93" i="1"/>
  <c r="N54" i="1"/>
  <c r="N52" i="1"/>
  <c r="N79" i="1"/>
  <c r="N128" i="1"/>
  <c r="N95" i="1"/>
  <c r="N85" i="1"/>
  <c r="N110" i="1"/>
  <c r="N119" i="1"/>
  <c r="N124" i="1"/>
  <c r="N99" i="1"/>
  <c r="N7" i="1"/>
  <c r="N101" i="1"/>
  <c r="N130" i="1"/>
  <c r="N39" i="1"/>
  <c r="N129" i="1"/>
  <c r="N68" i="1"/>
  <c r="N115" i="1"/>
  <c r="N78" i="1"/>
  <c r="N43" i="1"/>
  <c r="N83" i="1"/>
  <c r="N13" i="1"/>
  <c r="N117" i="1"/>
  <c r="N103" i="1"/>
  <c r="N109" i="1"/>
  <c r="N108" i="1"/>
  <c r="N25" i="1"/>
  <c r="N118" i="1"/>
  <c r="N94" i="1"/>
  <c r="N10" i="1"/>
  <c r="N112" i="1"/>
  <c r="N116" i="1"/>
  <c r="N114" i="1"/>
  <c r="N41" i="1"/>
  <c r="N48" i="1"/>
  <c r="N90" i="1"/>
  <c r="N77" i="1"/>
  <c r="N31" i="1"/>
  <c r="N55" i="1"/>
  <c r="N65" i="1"/>
  <c r="N89" i="1"/>
  <c r="N75" i="1"/>
  <c r="N76" i="1"/>
  <c r="N84" i="1"/>
  <c r="N97" i="1"/>
  <c r="N34" i="1"/>
  <c r="N125" i="1"/>
  <c r="N86" i="1"/>
  <c r="N42" i="1"/>
  <c r="N56" i="1"/>
  <c r="N45" i="1"/>
  <c r="N38" i="1"/>
  <c r="N22" i="1"/>
  <c r="N61" i="1"/>
  <c r="N17" i="1"/>
  <c r="N113" i="1"/>
  <c r="N47" i="1"/>
</calcChain>
</file>

<file path=xl/sharedStrings.xml><?xml version="1.0" encoding="utf-8"?>
<sst xmlns="http://schemas.openxmlformats.org/spreadsheetml/2006/main" count="531" uniqueCount="287">
  <si>
    <t>Event no.</t>
  </si>
  <si>
    <t>Event</t>
  </si>
  <si>
    <t>Handicap Mile</t>
  </si>
  <si>
    <t>Position</t>
  </si>
  <si>
    <t>Date</t>
  </si>
  <si>
    <t>Anthony Lee</t>
  </si>
  <si>
    <t>Anthony Mithen</t>
  </si>
  <si>
    <t>Max Howard</t>
  </si>
  <si>
    <t>Gary O'Dwyer</t>
  </si>
  <si>
    <t>Kevin Tory</t>
  </si>
  <si>
    <t>John Hand</t>
  </si>
  <si>
    <t>Bruce Arthur</t>
  </si>
  <si>
    <t>Glenn Goodman</t>
  </si>
  <si>
    <t>Colin Marson</t>
  </si>
  <si>
    <t>David Venour</t>
  </si>
  <si>
    <t>Troy Williams</t>
  </si>
  <si>
    <t>Richard Harvey</t>
  </si>
  <si>
    <t>Richard Does</t>
  </si>
  <si>
    <t>Shane Fielding</t>
  </si>
  <si>
    <t>Colin Thornton</t>
  </si>
  <si>
    <t>Anthony Weiland</t>
  </si>
  <si>
    <t>Killer Loop (H'Cap)</t>
  </si>
  <si>
    <t>Stephen Paine</t>
  </si>
  <si>
    <t>Paul Marsh</t>
  </si>
  <si>
    <t>5 M's Relay</t>
  </si>
  <si>
    <t>Selim Ahmed</t>
  </si>
  <si>
    <t>Brett Coleman</t>
  </si>
  <si>
    <t>Mark Deslandes</t>
  </si>
  <si>
    <t>Chris Osborne</t>
  </si>
  <si>
    <t>Justin Wilson</t>
  </si>
  <si>
    <t>Luke Yeatman</t>
  </si>
  <si>
    <t>Mark Purvis</t>
  </si>
  <si>
    <t>Official - Only counts once</t>
  </si>
  <si>
    <t>Dale Nardella</t>
  </si>
  <si>
    <t>Simon Bevege</t>
  </si>
  <si>
    <t>Andrew Coles</t>
  </si>
  <si>
    <t>Emma Miller</t>
  </si>
  <si>
    <t>Charles Chambers</t>
  </si>
  <si>
    <t>Dave Percival</t>
  </si>
  <si>
    <t>Check</t>
  </si>
  <si>
    <t>Aaron Nitschke</t>
  </si>
  <si>
    <t>Rohan Claffey</t>
  </si>
  <si>
    <t>James Atkinson</t>
  </si>
  <si>
    <t>Thai Phan</t>
  </si>
  <si>
    <t>Simon Duffy</t>
  </si>
  <si>
    <t>Rory Heddles</t>
  </si>
  <si>
    <t>Jim Grelis</t>
  </si>
  <si>
    <t>Tan Handicap</t>
  </si>
  <si>
    <t>Michael Johnson</t>
  </si>
  <si>
    <t>Stephen Miller</t>
  </si>
  <si>
    <t>Norval Hope</t>
  </si>
  <si>
    <t>Garth Calder</t>
  </si>
  <si>
    <t>Peter Moor 2k H'cap tt</t>
  </si>
  <si>
    <t>Luke Peel</t>
  </si>
  <si>
    <t>Hugh Hunter</t>
  </si>
  <si>
    <t>Dirk Schnerring</t>
  </si>
  <si>
    <t>Handicap Rank</t>
  </si>
  <si>
    <t>Scratch Rank</t>
  </si>
  <si>
    <t>Name</t>
  </si>
  <si>
    <t>Handicap</t>
  </si>
  <si>
    <t>Race Time</t>
  </si>
  <si>
    <t>Points</t>
  </si>
  <si>
    <t>Runner</t>
  </si>
  <si>
    <t>Position (based on Total)</t>
  </si>
  <si>
    <t>Position (excluding worst)</t>
  </si>
  <si>
    <t>Total Points</t>
  </si>
  <si>
    <t>No. of Events</t>
  </si>
  <si>
    <t>Total Less Worst</t>
  </si>
  <si>
    <t>Worst Scoring Race</t>
  </si>
  <si>
    <t>Peter Bence</t>
  </si>
  <si>
    <t>Ewen Vowels</t>
  </si>
  <si>
    <t>Tony Russo</t>
  </si>
  <si>
    <t>Total time</t>
  </si>
  <si>
    <t>Race time</t>
  </si>
  <si>
    <t>Champ points</t>
  </si>
  <si>
    <t>Margin</t>
  </si>
  <si>
    <t>Alan Barkauskas</t>
  </si>
  <si>
    <t>Jarrod Abbott</t>
  </si>
  <si>
    <t>Officials:</t>
  </si>
  <si>
    <t>Danny Rey-Conde</t>
  </si>
  <si>
    <t>Officials</t>
  </si>
  <si>
    <t>Paul Martinico</t>
  </si>
  <si>
    <t>Brad Johnson</t>
  </si>
  <si>
    <t>Cameron Ballie</t>
  </si>
  <si>
    <t>Chris Bridge</t>
  </si>
  <si>
    <t>Darren Morris</t>
  </si>
  <si>
    <t>Dave Danckert</t>
  </si>
  <si>
    <t>Dennis Rafferty</t>
  </si>
  <si>
    <t>Ian Dent</t>
  </si>
  <si>
    <t>Jeremy Grey</t>
  </si>
  <si>
    <t>Jim Berrington</t>
  </si>
  <si>
    <t>Justin Ganly</t>
  </si>
  <si>
    <t>Lou Ferrari</t>
  </si>
  <si>
    <t>Luke Goodman</t>
  </si>
  <si>
    <t>Michael Theophilos</t>
  </si>
  <si>
    <t>Neil Robertson</t>
  </si>
  <si>
    <t>Nicholas Bignell</t>
  </si>
  <si>
    <t>Peter Bearsley</t>
  </si>
  <si>
    <t>Pat Reed</t>
  </si>
  <si>
    <t>Paul Ryan</t>
  </si>
  <si>
    <t>Robyn Fletcher</t>
  </si>
  <si>
    <t>Ross Becroft</t>
  </si>
  <si>
    <t>Sandy Boag</t>
  </si>
  <si>
    <t>Sean McGaughey</t>
  </si>
  <si>
    <t>Stewart Handasyde</t>
  </si>
  <si>
    <t>Tovy Vu</t>
  </si>
  <si>
    <t>George Rennie</t>
  </si>
  <si>
    <t>David Mellings</t>
  </si>
  <si>
    <t>Aline Shaw</t>
  </si>
  <si>
    <t>Vincent Yeo</t>
  </si>
  <si>
    <t>Damien Arnold</t>
  </si>
  <si>
    <t>Michael Taylor</t>
  </si>
  <si>
    <t>Ashley Crowther</t>
  </si>
  <si>
    <t>Gerard Koelmeyer</t>
  </si>
  <si>
    <t>Robyn Millard</t>
  </si>
  <si>
    <t>Kirsten Jackson</t>
  </si>
  <si>
    <t>Glenn Carroll</t>
  </si>
  <si>
    <t>Jen Anthony</t>
  </si>
  <si>
    <t>Kristi Darby</t>
  </si>
  <si>
    <t>Laurent Rossignol</t>
  </si>
  <si>
    <t>Matthew Sandilands</t>
  </si>
  <si>
    <t>Stephen Preece</t>
  </si>
  <si>
    <t>Steven Williams</t>
  </si>
  <si>
    <t>Tait Ovens</t>
  </si>
  <si>
    <t>Tony George</t>
  </si>
  <si>
    <t>Tony Hally</t>
  </si>
  <si>
    <t>10km scratch - AV Albert Park</t>
  </si>
  <si>
    <t>Projected Time</t>
  </si>
  <si>
    <t>Shane Kent</t>
  </si>
  <si>
    <t>Ross Prickett</t>
  </si>
  <si>
    <t>Amy Yeo</t>
  </si>
  <si>
    <t>Ewald Seibold</t>
  </si>
  <si>
    <t>John Dixon</t>
  </si>
  <si>
    <t>Rank</t>
  </si>
  <si>
    <t>James Simonetta</t>
  </si>
  <si>
    <t>James Dennis</t>
  </si>
  <si>
    <t>Calvin Leong</t>
  </si>
  <si>
    <t xml:space="preserve">MMM Club Championship, 2014 standings </t>
  </si>
  <si>
    <t>Bruce</t>
  </si>
  <si>
    <t>Arthur</t>
  </si>
  <si>
    <t>Karanasios</t>
  </si>
  <si>
    <t>Martin</t>
  </si>
  <si>
    <t>Justin</t>
  </si>
  <si>
    <t>Wilson</t>
  </si>
  <si>
    <t>Luke</t>
  </si>
  <si>
    <t>Goodman</t>
  </si>
  <si>
    <t>Mike</t>
  </si>
  <si>
    <t>Bialczak</t>
  </si>
  <si>
    <t>Yeo</t>
  </si>
  <si>
    <t>Mark</t>
  </si>
  <si>
    <t>Purvis</t>
  </si>
  <si>
    <t>Andrew</t>
  </si>
  <si>
    <t>Coles</t>
  </si>
  <si>
    <t>Glenn</t>
  </si>
  <si>
    <t>Carroll</t>
  </si>
  <si>
    <t>Katie</t>
  </si>
  <si>
    <t>Thai</t>
  </si>
  <si>
    <t>Phan</t>
  </si>
  <si>
    <t>Stephen</t>
  </si>
  <si>
    <t>Paine</t>
  </si>
  <si>
    <t>Selim</t>
  </si>
  <si>
    <t>Ahmed</t>
  </si>
  <si>
    <t>Nick</t>
  </si>
  <si>
    <t>Norval</t>
  </si>
  <si>
    <t>Hope</t>
  </si>
  <si>
    <t>James</t>
  </si>
  <si>
    <t>Dennis</t>
  </si>
  <si>
    <t>Ewen</t>
  </si>
  <si>
    <t>Vowels</t>
  </si>
  <si>
    <t>Nicholas</t>
  </si>
  <si>
    <t>Bignell</t>
  </si>
  <si>
    <t>Richard</t>
  </si>
  <si>
    <t>Does</t>
  </si>
  <si>
    <t>Amy</t>
  </si>
  <si>
    <t>John</t>
  </si>
  <si>
    <t>Hand</t>
  </si>
  <si>
    <t>Chiriano</t>
  </si>
  <si>
    <t>Duchovny</t>
  </si>
  <si>
    <t>Arthur Karanasios</t>
  </si>
  <si>
    <t>Martin Duchovny</t>
  </si>
  <si>
    <t>Vincent</t>
  </si>
  <si>
    <t>Katie Seibold</t>
  </si>
  <si>
    <t>Seibold</t>
  </si>
  <si>
    <t>James Chiriano</t>
  </si>
  <si>
    <t>Mike Bialczak</t>
  </si>
  <si>
    <t>Nick Paine</t>
  </si>
  <si>
    <t>Franky Reid</t>
  </si>
  <si>
    <t>Joji Mori</t>
  </si>
  <si>
    <t>Paul Munro</t>
  </si>
  <si>
    <t>Mark Stodden</t>
  </si>
  <si>
    <t>GG</t>
  </si>
  <si>
    <t>Racer</t>
  </si>
  <si>
    <t>GGO</t>
  </si>
  <si>
    <t>Rog</t>
  </si>
  <si>
    <t>David Burnheim</t>
  </si>
  <si>
    <t>David Hartley</t>
  </si>
  <si>
    <t>Nick Tobin</t>
  </si>
  <si>
    <t>Robert Jones</t>
  </si>
  <si>
    <t>Adrian Hoel</t>
  </si>
  <si>
    <t>Simon Walker</t>
  </si>
  <si>
    <t>Stephen Moore</t>
  </si>
  <si>
    <t>Nigel Dunn</t>
  </si>
  <si>
    <t>David Velten</t>
  </si>
  <si>
    <t>Guy Beaven</t>
  </si>
  <si>
    <t>Robert Dalton</t>
  </si>
  <si>
    <t>Mark Byrnes</t>
  </si>
  <si>
    <t>David Blom</t>
  </si>
  <si>
    <t>Handicap Time</t>
  </si>
  <si>
    <t>Scratch Time</t>
  </si>
  <si>
    <t>Michael</t>
  </si>
  <si>
    <t>Johnson</t>
  </si>
  <si>
    <t>Joji</t>
  </si>
  <si>
    <t>Mori</t>
  </si>
  <si>
    <t>Steven</t>
  </si>
  <si>
    <t>Williams</t>
  </si>
  <si>
    <t>Brett</t>
  </si>
  <si>
    <t>Coleman</t>
  </si>
  <si>
    <t>Tait</t>
  </si>
  <si>
    <t>Ovens</t>
  </si>
  <si>
    <t>Atkinson</t>
  </si>
  <si>
    <t>Peel</t>
  </si>
  <si>
    <t>Stodden</t>
  </si>
  <si>
    <t>David</t>
  </si>
  <si>
    <t>Mellings</t>
  </si>
  <si>
    <t>George</t>
  </si>
  <si>
    <t>Velten</t>
  </si>
  <si>
    <t>Deslandes</t>
  </si>
  <si>
    <t>Hally</t>
  </si>
  <si>
    <t>Shane</t>
  </si>
  <si>
    <t>Fielding</t>
  </si>
  <si>
    <t>Ian</t>
  </si>
  <si>
    <t>Dent</t>
  </si>
  <si>
    <t>Dale</t>
  </si>
  <si>
    <t>Nardella</t>
  </si>
  <si>
    <t>Rory</t>
  </si>
  <si>
    <t>Heddles</t>
  </si>
  <si>
    <t>Tobin</t>
  </si>
  <si>
    <t>Tony</t>
  </si>
  <si>
    <t>Rob Dalton</t>
  </si>
  <si>
    <t>Steve Williams</t>
  </si>
  <si>
    <t>Nigel Preston</t>
  </si>
  <si>
    <t>Rafa</t>
  </si>
  <si>
    <t>AL</t>
  </si>
  <si>
    <t>Slips</t>
  </si>
  <si>
    <t>-0:37</t>
  </si>
  <si>
    <t>-0:22</t>
  </si>
  <si>
    <t>-0:13</t>
  </si>
  <si>
    <t>-0:10</t>
  </si>
  <si>
    <t>-0:01</t>
  </si>
  <si>
    <t>Estimated Time</t>
  </si>
  <si>
    <t>Race Margin</t>
  </si>
  <si>
    <t>Actual vs Estimate</t>
  </si>
  <si>
    <t>Stodds</t>
  </si>
  <si>
    <t>Nigel Preston - non member</t>
  </si>
  <si>
    <t>Nigel Aylott relay</t>
  </si>
  <si>
    <t>Chris Farrell</t>
  </si>
  <si>
    <t>Dharmesh</t>
  </si>
  <si>
    <t>Surname</t>
  </si>
  <si>
    <t>Start Time</t>
  </si>
  <si>
    <t>Finishing Time</t>
  </si>
  <si>
    <t>Possible Starter</t>
  </si>
  <si>
    <t>Starting Time</t>
  </si>
  <si>
    <t>Started</t>
  </si>
  <si>
    <t>Finish</t>
  </si>
  <si>
    <t>Net</t>
  </si>
  <si>
    <t>Net vs Est</t>
  </si>
  <si>
    <t>CC Points</t>
  </si>
  <si>
    <t>Burnheim</t>
  </si>
  <si>
    <t>Yes</t>
  </si>
  <si>
    <t>-0:57</t>
  </si>
  <si>
    <t>Beaven</t>
  </si>
  <si>
    <t>-0:16</t>
  </si>
  <si>
    <t>-0:14</t>
  </si>
  <si>
    <t>-0:11</t>
  </si>
  <si>
    <t>-0:06</t>
  </si>
  <si>
    <t>-0:05</t>
  </si>
  <si>
    <t>Hartley</t>
  </si>
  <si>
    <t>-0:04</t>
  </si>
  <si>
    <t>-0:02</t>
  </si>
  <si>
    <t>Prickett</t>
  </si>
  <si>
    <t>Simonetta</t>
  </si>
  <si>
    <t>Walker</t>
  </si>
  <si>
    <t>PAine2</t>
  </si>
  <si>
    <t>Lee</t>
  </si>
  <si>
    <t>Farrell</t>
  </si>
  <si>
    <t>Cancelled for 2014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</si>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</sst>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[h]:mm"/>
  </numFmts>
  <fonts count="18" x14ac:knownFonts="1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name val="Helv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3" fillId="0" borderId="0"/>
    <xf numFmtId="4" fontId="1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15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2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5" fontId="8" fillId="0" borderId="5" xfId="0" quotePrefix="1" applyNumberFormat="1" applyFont="1" applyBorder="1" applyAlignment="1">
      <alignment horizontal="center"/>
    </xf>
    <xf numFmtId="15" fontId="8" fillId="0" borderId="6" xfId="0" quotePrefix="1" applyNumberFormat="1" applyFont="1" applyBorder="1" applyAlignment="1">
      <alignment horizontal="center"/>
    </xf>
    <xf numFmtId="15" fontId="8" fillId="0" borderId="7" xfId="0" applyNumberFormat="1" applyFont="1" applyBorder="1"/>
    <xf numFmtId="1" fontId="8" fillId="0" borderId="5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10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1" fontId="4" fillId="0" borderId="6" xfId="0" quotePrefix="1" applyNumberFormat="1" applyFont="1" applyFill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3" fontId="4" fillId="0" borderId="9" xfId="0" quotePrefix="1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5" fontId="8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/>
    <xf numFmtId="0" fontId="4" fillId="0" borderId="12" xfId="0" applyFont="1" applyBorder="1"/>
    <xf numFmtId="0" fontId="4" fillId="2" borderId="13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45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5" fontId="8" fillId="0" borderId="5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5" fontId="8" fillId="0" borderId="5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3" borderId="8" xfId="0" quotePrefix="1" applyFont="1" applyFill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4" fillId="0" borderId="15" xfId="0" applyFont="1" applyFill="1" applyBorder="1"/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" fontId="4" fillId="0" borderId="17" xfId="0" quotePrefix="1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8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164" fontId="4" fillId="4" borderId="20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8" fillId="0" borderId="21" xfId="0" applyFont="1" applyBorder="1" applyAlignment="1">
      <alignment horizontal="center" vertical="center"/>
    </xf>
    <xf numFmtId="1" fontId="4" fillId="0" borderId="22" xfId="0" quotePrefix="1" applyNumberFormat="1" applyFont="1" applyBorder="1" applyAlignment="1">
      <alignment horizontal="center"/>
    </xf>
    <xf numFmtId="3" fontId="4" fillId="0" borderId="23" xfId="0" quotePrefix="1" applyNumberFormat="1" applyFont="1" applyBorder="1" applyAlignment="1">
      <alignment horizontal="center"/>
    </xf>
    <xf numFmtId="0" fontId="4" fillId="5" borderId="24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 wrapText="1"/>
    </xf>
    <xf numFmtId="20" fontId="4" fillId="5" borderId="20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/>
    </xf>
    <xf numFmtId="3" fontId="4" fillId="6" borderId="6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5" borderId="0" xfId="0" applyFont="1" applyFill="1" applyAlignment="1">
      <alignment vertical="center" wrapText="1"/>
    </xf>
    <xf numFmtId="20" fontId="4" fillId="5" borderId="0" xfId="0" applyNumberFormat="1" applyFont="1" applyFill="1" applyAlignment="1">
      <alignment vertical="center" wrapText="1"/>
    </xf>
    <xf numFmtId="20" fontId="0" fillId="0" borderId="0" xfId="0" applyNumberFormat="1"/>
    <xf numFmtId="0" fontId="4" fillId="0" borderId="0" xfId="0" applyFont="1" applyFill="1" applyBorder="1"/>
    <xf numFmtId="46" fontId="4" fillId="5" borderId="0" xfId="0" applyNumberFormat="1" applyFont="1" applyFill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45" fontId="12" fillId="0" borderId="1" xfId="0" applyNumberFormat="1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4" xfId="0" quotePrefix="1" applyFont="1" applyFill="1" applyBorder="1" applyAlignment="1">
      <alignment horizontal="center"/>
    </xf>
    <xf numFmtId="3" fontId="4" fillId="6" borderId="5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1" fontId="2" fillId="0" borderId="0" xfId="0" applyNumberFormat="1" applyFont="1"/>
    <xf numFmtId="0" fontId="4" fillId="9" borderId="0" xfId="1" applyFont="1" applyFill="1"/>
    <xf numFmtId="0" fontId="4" fillId="9" borderId="0" xfId="1" applyFont="1" applyFill="1" applyAlignment="1">
      <alignment horizontal="center"/>
    </xf>
    <xf numFmtId="0" fontId="4" fillId="0" borderId="0" xfId="1" applyFont="1"/>
    <xf numFmtId="0" fontId="14" fillId="10" borderId="1" xfId="1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1" fillId="11" borderId="25" xfId="1" applyFont="1" applyFill="1" applyBorder="1"/>
    <xf numFmtId="164" fontId="15" fillId="11" borderId="25" xfId="1" applyNumberFormat="1" applyFont="1" applyFill="1" applyBorder="1" applyAlignment="1">
      <alignment horizontal="center"/>
    </xf>
    <xf numFmtId="0" fontId="15" fillId="11" borderId="25" xfId="1" applyFont="1" applyFill="1" applyBorder="1" applyAlignment="1">
      <alignment horizontal="center"/>
    </xf>
    <xf numFmtId="164" fontId="4" fillId="11" borderId="25" xfId="1" applyNumberFormat="1" applyFont="1" applyFill="1" applyBorder="1" applyAlignment="1">
      <alignment horizontal="center"/>
    </xf>
    <xf numFmtId="45" fontId="4" fillId="11" borderId="25" xfId="1" applyNumberFormat="1" applyFont="1" applyFill="1" applyBorder="1" applyAlignment="1">
      <alignment horizontal="center"/>
    </xf>
    <xf numFmtId="3" fontId="4" fillId="11" borderId="25" xfId="2" applyNumberFormat="1" applyFont="1" applyFill="1" applyBorder="1" applyAlignment="1">
      <alignment horizontal="center"/>
    </xf>
    <xf numFmtId="3" fontId="4" fillId="0" borderId="26" xfId="2" applyNumberFormat="1" applyFont="1" applyFill="1" applyBorder="1" applyAlignment="1">
      <alignment horizontal="center"/>
    </xf>
    <xf numFmtId="164" fontId="16" fillId="11" borderId="25" xfId="1" applyNumberFormat="1" applyFont="1" applyFill="1" applyBorder="1" applyAlignment="1">
      <alignment horizontal="center"/>
    </xf>
    <xf numFmtId="0" fontId="15" fillId="0" borderId="0" xfId="1" applyFont="1" applyBorder="1"/>
    <xf numFmtId="164" fontId="4" fillId="0" borderId="26" xfId="1" applyNumberFormat="1" applyFont="1" applyFill="1" applyBorder="1" applyAlignment="1">
      <alignment horizontal="center"/>
    </xf>
    <xf numFmtId="0" fontId="4" fillId="11" borderId="25" xfId="1" applyFont="1" applyFill="1" applyBorder="1"/>
    <xf numFmtId="0" fontId="4" fillId="11" borderId="25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17" fillId="0" borderId="0" xfId="0" applyFont="1"/>
  </cellXfs>
  <cellStyles count="3">
    <cellStyle name="Comma_MMMHandicapData 2013-14_3" xfId="2"/>
    <cellStyle name="Normal" xfId="0" builtinId="0"/>
    <cellStyle name="Normal_MMMHandicapData 2013-14_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7.5703125" style="2" customWidth="1"/>
    <col min="2" max="8" width="9.85546875" style="7" customWidth="1"/>
    <col min="9" max="12" width="9.140625" style="6" customWidth="1"/>
    <col min="13" max="13" width="10.28515625" style="6" customWidth="1"/>
    <col min="14" max="14" width="11.28515625" style="2" customWidth="1"/>
    <col min="15" max="17" width="9.140625" style="2"/>
    <col min="18" max="18" width="18" style="2" bestFit="1" customWidth="1"/>
    <col min="19" max="16384" width="9.140625" style="2"/>
  </cols>
  <sheetData>
    <row r="1" spans="1:18" s="1" customFormat="1" ht="18" x14ac:dyDescent="0.25">
      <c r="A1" s="13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8" s="3" customFormat="1" x14ac:dyDescent="0.2">
      <c r="A2" s="45" t="s">
        <v>0</v>
      </c>
      <c r="B2" s="37">
        <v>1</v>
      </c>
      <c r="C2" s="38">
        <v>2</v>
      </c>
      <c r="D2" s="38">
        <v>3</v>
      </c>
      <c r="E2" s="38">
        <v>4</v>
      </c>
      <c r="F2" s="38">
        <v>5</v>
      </c>
      <c r="G2" s="38">
        <v>6</v>
      </c>
      <c r="H2" s="88">
        <v>7</v>
      </c>
      <c r="I2" s="19"/>
      <c r="J2" s="20" t="s">
        <v>39</v>
      </c>
      <c r="K2" s="21"/>
      <c r="L2" s="21"/>
      <c r="M2" s="21"/>
      <c r="N2" s="22"/>
    </row>
    <row r="3" spans="1:18" s="4" customFormat="1" ht="51" x14ac:dyDescent="0.2">
      <c r="A3" s="46" t="s">
        <v>1</v>
      </c>
      <c r="B3" s="23" t="s">
        <v>2</v>
      </c>
      <c r="C3" s="24" t="s">
        <v>24</v>
      </c>
      <c r="D3" s="24" t="s">
        <v>52</v>
      </c>
      <c r="E3" s="24" t="s">
        <v>126</v>
      </c>
      <c r="F3" s="24" t="s">
        <v>21</v>
      </c>
      <c r="G3" s="24" t="s">
        <v>47</v>
      </c>
      <c r="H3" s="24" t="s">
        <v>254</v>
      </c>
      <c r="I3" s="23" t="s">
        <v>65</v>
      </c>
      <c r="J3" s="24" t="s">
        <v>66</v>
      </c>
      <c r="K3" s="24" t="s">
        <v>68</v>
      </c>
      <c r="L3" s="24" t="s">
        <v>67</v>
      </c>
      <c r="M3" s="24" t="s">
        <v>63</v>
      </c>
      <c r="N3" s="25" t="s">
        <v>64</v>
      </c>
    </row>
    <row r="4" spans="1:18" s="5" customFormat="1" ht="15.75" customHeight="1" x14ac:dyDescent="0.2">
      <c r="A4" s="47" t="s">
        <v>4</v>
      </c>
      <c r="B4" s="59">
        <v>41674</v>
      </c>
      <c r="C4" s="61">
        <v>41714</v>
      </c>
      <c r="D4" s="61">
        <v>41821</v>
      </c>
      <c r="E4" s="61">
        <v>41854</v>
      </c>
      <c r="F4" s="61">
        <v>41858</v>
      </c>
      <c r="G4" s="61">
        <v>41893</v>
      </c>
      <c r="H4" s="61" t="s">
        <v>286</v>
      </c>
      <c r="I4" s="26"/>
      <c r="J4" s="27"/>
      <c r="K4" s="27"/>
      <c r="L4" s="27"/>
      <c r="M4" s="27"/>
      <c r="N4" s="28"/>
      <c r="P4" s="87"/>
    </row>
    <row r="5" spans="1:18" x14ac:dyDescent="0.2">
      <c r="A5" s="48" t="s">
        <v>45</v>
      </c>
      <c r="B5" s="96">
        <v>20</v>
      </c>
      <c r="C5" s="40">
        <v>35</v>
      </c>
      <c r="D5" s="42">
        <v>16</v>
      </c>
      <c r="E5" s="41">
        <v>2</v>
      </c>
      <c r="F5" s="119">
        <v>40</v>
      </c>
      <c r="G5" s="71">
        <v>17</v>
      </c>
      <c r="H5" s="71"/>
      <c r="I5" s="29">
        <f>SUM(B5:H5)</f>
        <v>130</v>
      </c>
      <c r="J5" s="30">
        <f>COUNTIF(B5:H5,"&gt;0")</f>
        <v>6</v>
      </c>
      <c r="K5" s="30">
        <f>MIN(B5:H5)</f>
        <v>2</v>
      </c>
      <c r="L5" s="30">
        <f>IF(J5=1,I5,I5-K5)</f>
        <v>128</v>
      </c>
      <c r="M5" s="31">
        <f>RANK(I5,$I$5:$I$131,0)</f>
        <v>3</v>
      </c>
      <c r="N5" s="32">
        <f>RANK(L5,$L$5:$L$131,0)</f>
        <v>1</v>
      </c>
      <c r="Q5" s="120"/>
      <c r="R5" s="72"/>
    </row>
    <row r="6" spans="1:18" x14ac:dyDescent="0.2">
      <c r="A6" s="48" t="s">
        <v>189</v>
      </c>
      <c r="B6" s="39">
        <v>0</v>
      </c>
      <c r="C6" s="95">
        <v>40</v>
      </c>
      <c r="D6" s="42">
        <v>25</v>
      </c>
      <c r="E6" s="41">
        <v>18</v>
      </c>
      <c r="F6" s="114">
        <v>20</v>
      </c>
      <c r="G6" s="71">
        <v>24</v>
      </c>
      <c r="H6" s="71"/>
      <c r="I6" s="29">
        <f>SUM(B6:H6)</f>
        <v>127</v>
      </c>
      <c r="J6" s="30">
        <f>COUNTIF(B6:H6,"&gt;0")</f>
        <v>5</v>
      </c>
      <c r="K6" s="30">
        <f>MIN(B6:H6)</f>
        <v>0</v>
      </c>
      <c r="L6" s="30">
        <f>IF(J6=1,I6,I6-K6)</f>
        <v>127</v>
      </c>
      <c r="M6" s="31">
        <f>RANK(I6,$I$5:$I$131,0)</f>
        <v>4</v>
      </c>
      <c r="N6" s="32">
        <f>RANK(L6,$L$5:$L$131,0)</f>
        <v>2</v>
      </c>
      <c r="Q6" s="120"/>
      <c r="R6" s="72"/>
    </row>
    <row r="7" spans="1:18" x14ac:dyDescent="0.2">
      <c r="A7" s="48" t="s">
        <v>22</v>
      </c>
      <c r="B7" s="39">
        <v>16</v>
      </c>
      <c r="C7" s="40">
        <v>35</v>
      </c>
      <c r="D7" s="42">
        <v>16</v>
      </c>
      <c r="E7" s="41">
        <v>23</v>
      </c>
      <c r="F7" s="41">
        <v>30</v>
      </c>
      <c r="G7" s="71">
        <v>23</v>
      </c>
      <c r="H7" s="71"/>
      <c r="I7" s="29">
        <f>SUM(B7:H7)</f>
        <v>143</v>
      </c>
      <c r="J7" s="30">
        <f>COUNTIF(B7:H7,"&gt;0")</f>
        <v>6</v>
      </c>
      <c r="K7" s="30">
        <f>MIN(B7:H7)</f>
        <v>16</v>
      </c>
      <c r="L7" s="30">
        <f>IF(J7=1,I7,I7-K7)</f>
        <v>127</v>
      </c>
      <c r="M7" s="31">
        <f>RANK(I7,$I$5:$I$131,0)</f>
        <v>1</v>
      </c>
      <c r="N7" s="32">
        <f>RANK(L7,$L$5:$L$131,0)</f>
        <v>2</v>
      </c>
      <c r="Q7" s="120"/>
      <c r="R7" s="72"/>
    </row>
    <row r="8" spans="1:18" x14ac:dyDescent="0.2">
      <c r="A8" s="49" t="s">
        <v>116</v>
      </c>
      <c r="B8" s="39">
        <v>19</v>
      </c>
      <c r="C8" s="40">
        <v>30</v>
      </c>
      <c r="D8" s="42">
        <v>25</v>
      </c>
      <c r="E8" s="41">
        <v>12</v>
      </c>
      <c r="F8" s="41">
        <v>35</v>
      </c>
      <c r="G8" s="71">
        <v>16</v>
      </c>
      <c r="H8" s="71"/>
      <c r="I8" s="29">
        <f>SUM(B8:H8)</f>
        <v>137</v>
      </c>
      <c r="J8" s="30">
        <f>COUNTIF(B8:H8,"&gt;0")</f>
        <v>6</v>
      </c>
      <c r="K8" s="30">
        <f>MIN(B8:H8)</f>
        <v>12</v>
      </c>
      <c r="L8" s="30">
        <f>IF(J8=1,I8,I8-K8)</f>
        <v>125</v>
      </c>
      <c r="M8" s="31">
        <f>RANK(I8,$I$5:$I$131,0)</f>
        <v>2</v>
      </c>
      <c r="N8" s="32">
        <f>RANK(L8,$L$5:$L$131,0)</f>
        <v>4</v>
      </c>
      <c r="Q8" s="120"/>
      <c r="R8" s="72"/>
    </row>
    <row r="9" spans="1:18" x14ac:dyDescent="0.2">
      <c r="A9" s="48" t="s">
        <v>179</v>
      </c>
      <c r="B9" s="39">
        <v>30</v>
      </c>
      <c r="C9" s="40">
        <v>30</v>
      </c>
      <c r="D9" s="42">
        <v>9</v>
      </c>
      <c r="E9" s="41">
        <v>1</v>
      </c>
      <c r="F9" s="71">
        <v>16</v>
      </c>
      <c r="G9" s="71">
        <v>25</v>
      </c>
      <c r="H9" s="71"/>
      <c r="I9" s="29">
        <f>SUM(B9:H9)</f>
        <v>111</v>
      </c>
      <c r="J9" s="30">
        <f>COUNTIF(B9:H9,"&gt;0")</f>
        <v>6</v>
      </c>
      <c r="K9" s="30">
        <f>MIN(B9:H9)</f>
        <v>1</v>
      </c>
      <c r="L9" s="30">
        <f>IF(J9=1,I9,I9-K9)</f>
        <v>110</v>
      </c>
      <c r="M9" s="31">
        <f>RANK(I9,$I$5:$I$131,0)</f>
        <v>5</v>
      </c>
      <c r="N9" s="32">
        <f>RANK(L9,$L$5:$L$131,0)</f>
        <v>5</v>
      </c>
      <c r="Q9" s="120"/>
      <c r="R9" s="72"/>
    </row>
    <row r="10" spans="1:18" x14ac:dyDescent="0.2">
      <c r="A10" s="48" t="s">
        <v>17</v>
      </c>
      <c r="B10" s="39">
        <v>9</v>
      </c>
      <c r="C10" s="40">
        <v>35</v>
      </c>
      <c r="D10" s="42">
        <v>25</v>
      </c>
      <c r="E10" s="41">
        <v>0</v>
      </c>
      <c r="F10" s="71">
        <v>23</v>
      </c>
      <c r="G10" s="71">
        <v>11</v>
      </c>
      <c r="H10" s="71"/>
      <c r="I10" s="29">
        <f>SUM(B10:H10)</f>
        <v>103</v>
      </c>
      <c r="J10" s="30">
        <f>COUNTIF(B10:H10,"&gt;0")</f>
        <v>5</v>
      </c>
      <c r="K10" s="30">
        <f>MIN(B10:H10)</f>
        <v>0</v>
      </c>
      <c r="L10" s="30">
        <f>IF(J10=1,I10,I10-K10)</f>
        <v>103</v>
      </c>
      <c r="M10" s="31">
        <f>RANK(I10,$I$5:$I$131,0)</f>
        <v>7</v>
      </c>
      <c r="N10" s="32">
        <f>RANK(L10,$L$5:$L$131,0)</f>
        <v>6</v>
      </c>
      <c r="Q10" s="120"/>
      <c r="R10" s="72"/>
    </row>
    <row r="11" spans="1:18" x14ac:dyDescent="0.2">
      <c r="A11" s="48" t="s">
        <v>187</v>
      </c>
      <c r="B11" s="39">
        <v>7</v>
      </c>
      <c r="C11" s="40">
        <v>24</v>
      </c>
      <c r="D11" s="42">
        <v>19</v>
      </c>
      <c r="E11" s="41">
        <v>30</v>
      </c>
      <c r="F11" s="71">
        <v>21</v>
      </c>
      <c r="G11" s="71">
        <v>3</v>
      </c>
      <c r="H11" s="71"/>
      <c r="I11" s="29">
        <f>SUM(B11:H11)</f>
        <v>104</v>
      </c>
      <c r="J11" s="30">
        <f>COUNTIF(B11:H11,"&gt;0")</f>
        <v>6</v>
      </c>
      <c r="K11" s="30">
        <f>MIN(B11:H11)</f>
        <v>3</v>
      </c>
      <c r="L11" s="30">
        <f>IF(J11=1,I11,I11-K11)</f>
        <v>101</v>
      </c>
      <c r="M11" s="31">
        <f>RANK(I11,$I$5:$I$131,0)</f>
        <v>6</v>
      </c>
      <c r="N11" s="32">
        <f>RANK(L11,$L$5:$L$131,0)</f>
        <v>7</v>
      </c>
      <c r="Q11" s="120"/>
      <c r="R11" s="72"/>
    </row>
    <row r="12" spans="1:18" x14ac:dyDescent="0.2">
      <c r="A12" s="48" t="s">
        <v>194</v>
      </c>
      <c r="B12" s="39">
        <v>0</v>
      </c>
      <c r="C12" s="40">
        <v>0</v>
      </c>
      <c r="D12" s="95">
        <v>40</v>
      </c>
      <c r="E12" s="41">
        <v>0</v>
      </c>
      <c r="F12" s="71">
        <v>15</v>
      </c>
      <c r="G12" s="117">
        <v>40</v>
      </c>
      <c r="H12" s="71"/>
      <c r="I12" s="29">
        <f>SUM(B12:H12)</f>
        <v>95</v>
      </c>
      <c r="J12" s="30">
        <f>COUNTIF(B12:H12,"&gt;0")</f>
        <v>3</v>
      </c>
      <c r="K12" s="30">
        <f>MIN(B12:H12)</f>
        <v>0</v>
      </c>
      <c r="L12" s="30">
        <f>IF(J12=1,I12,I12-K12)</f>
        <v>95</v>
      </c>
      <c r="M12" s="31">
        <f>RANK(I12,$I$5:$I$131,0)</f>
        <v>8</v>
      </c>
      <c r="N12" s="32">
        <f>RANK(L12,$L$5:$L$131,0)</f>
        <v>8</v>
      </c>
      <c r="Q12" s="120"/>
      <c r="R12" s="72"/>
    </row>
    <row r="13" spans="1:18" x14ac:dyDescent="0.2">
      <c r="A13" s="48" t="s">
        <v>183</v>
      </c>
      <c r="B13" s="39">
        <v>6</v>
      </c>
      <c r="C13" s="95">
        <v>40</v>
      </c>
      <c r="D13" s="42">
        <v>18</v>
      </c>
      <c r="E13" s="41">
        <v>0</v>
      </c>
      <c r="F13" s="71">
        <v>12</v>
      </c>
      <c r="G13" s="71">
        <v>18</v>
      </c>
      <c r="H13" s="71"/>
      <c r="I13" s="29">
        <f>SUM(B13:H13)</f>
        <v>94</v>
      </c>
      <c r="J13" s="30">
        <f>COUNTIF(B13:H13,"&gt;0")</f>
        <v>5</v>
      </c>
      <c r="K13" s="30">
        <f>MIN(B13:H13)</f>
        <v>0</v>
      </c>
      <c r="L13" s="30">
        <f>IF(J13=1,I13,I13-K13)</f>
        <v>94</v>
      </c>
      <c r="M13" s="31">
        <f>RANK(I13,$I$5:$I$131,0)</f>
        <v>9</v>
      </c>
      <c r="N13" s="32">
        <f>RANK(L13,$L$5:$L$131,0)</f>
        <v>9</v>
      </c>
      <c r="Q13" s="120"/>
      <c r="R13" s="72"/>
    </row>
    <row r="14" spans="1:18" x14ac:dyDescent="0.2">
      <c r="A14" s="48" t="s">
        <v>70</v>
      </c>
      <c r="B14" s="39">
        <v>11</v>
      </c>
      <c r="C14" s="95">
        <v>40</v>
      </c>
      <c r="D14" s="42">
        <v>11</v>
      </c>
      <c r="E14" s="41">
        <v>15</v>
      </c>
      <c r="F14" s="71">
        <v>14</v>
      </c>
      <c r="G14" s="71">
        <v>0</v>
      </c>
      <c r="H14" s="71"/>
      <c r="I14" s="29">
        <f>SUM(B14:H14)</f>
        <v>91</v>
      </c>
      <c r="J14" s="30">
        <f>COUNTIF(B14:H14,"&gt;0")</f>
        <v>5</v>
      </c>
      <c r="K14" s="30">
        <f>MIN(B14:H14)</f>
        <v>0</v>
      </c>
      <c r="L14" s="30">
        <f>IF(J14=1,I14,I14-K14)</f>
        <v>91</v>
      </c>
      <c r="M14" s="31">
        <f>RANK(I14,$I$5:$I$131,0)</f>
        <v>10</v>
      </c>
      <c r="N14" s="32">
        <f>RANK(L14,$L$5:$L$131,0)</f>
        <v>10</v>
      </c>
      <c r="Q14" s="120"/>
      <c r="R14" s="72"/>
    </row>
    <row r="15" spans="1:18" x14ac:dyDescent="0.2">
      <c r="A15" s="48" t="s">
        <v>11</v>
      </c>
      <c r="B15" s="118">
        <v>40</v>
      </c>
      <c r="C15" s="40">
        <v>0</v>
      </c>
      <c r="D15" s="42">
        <v>8</v>
      </c>
      <c r="E15" s="41">
        <v>0</v>
      </c>
      <c r="F15" s="71">
        <v>18</v>
      </c>
      <c r="G15" s="71">
        <v>20</v>
      </c>
      <c r="H15" s="71"/>
      <c r="I15" s="29">
        <f>SUM(B15:H15)</f>
        <v>86</v>
      </c>
      <c r="J15" s="30">
        <f>COUNTIF(B15:H15,"&gt;0")</f>
        <v>4</v>
      </c>
      <c r="K15" s="30">
        <f>MIN(B15:H15)</f>
        <v>0</v>
      </c>
      <c r="L15" s="30">
        <f>IF(J15=1,I15,I15-K15)</f>
        <v>86</v>
      </c>
      <c r="M15" s="31">
        <f>RANK(I15,$I$5:$I$131,0)</f>
        <v>11</v>
      </c>
      <c r="N15" s="32">
        <f>RANK(L15,$L$5:$L$131,0)</f>
        <v>11</v>
      </c>
      <c r="Q15" s="120"/>
      <c r="R15" s="72"/>
    </row>
    <row r="16" spans="1:18" x14ac:dyDescent="0.2">
      <c r="A16" s="48" t="s">
        <v>125</v>
      </c>
      <c r="B16" s="39">
        <v>0</v>
      </c>
      <c r="C16" s="40">
        <v>24</v>
      </c>
      <c r="D16" s="94">
        <v>20</v>
      </c>
      <c r="E16" s="41">
        <v>10</v>
      </c>
      <c r="F16" s="71">
        <v>17</v>
      </c>
      <c r="G16" s="71">
        <v>13</v>
      </c>
      <c r="H16" s="71"/>
      <c r="I16" s="29">
        <f>SUM(B16:H16)</f>
        <v>84</v>
      </c>
      <c r="J16" s="30">
        <f>COUNTIF(B16:H16,"&gt;0")</f>
        <v>5</v>
      </c>
      <c r="K16" s="30">
        <f>MIN(B16:H16)</f>
        <v>0</v>
      </c>
      <c r="L16" s="30">
        <f>IF(J16=1,I16,I16-K16)</f>
        <v>84</v>
      </c>
      <c r="M16" s="31">
        <f>RANK(I16,$I$5:$I$131,0)</f>
        <v>12</v>
      </c>
      <c r="N16" s="32">
        <f>RANK(L16,$L$5:$L$131,0)</f>
        <v>12</v>
      </c>
      <c r="Q16" s="120"/>
      <c r="R16" s="72"/>
    </row>
    <row r="17" spans="1:18" x14ac:dyDescent="0.2">
      <c r="A17" s="48" t="s">
        <v>35</v>
      </c>
      <c r="B17" s="40">
        <v>20</v>
      </c>
      <c r="C17" s="40">
        <v>23</v>
      </c>
      <c r="D17" s="42">
        <v>0</v>
      </c>
      <c r="E17" s="95">
        <v>40</v>
      </c>
      <c r="F17" s="71">
        <v>0</v>
      </c>
      <c r="G17" s="71">
        <v>0</v>
      </c>
      <c r="H17" s="71"/>
      <c r="I17" s="29">
        <f>SUM(B17:H17)</f>
        <v>83</v>
      </c>
      <c r="J17" s="30">
        <f>COUNTIF(B17:H17,"&gt;0")</f>
        <v>3</v>
      </c>
      <c r="K17" s="30">
        <f>MIN(B17:H17)</f>
        <v>0</v>
      </c>
      <c r="L17" s="30">
        <f>IF(J17=1,I17,I17-K17)</f>
        <v>83</v>
      </c>
      <c r="M17" s="31">
        <f>RANK(I17,$I$5:$I$131,0)</f>
        <v>13</v>
      </c>
      <c r="N17" s="32">
        <f>RANK(L17,$L$5:$L$131,0)</f>
        <v>13</v>
      </c>
      <c r="Q17" s="120"/>
      <c r="R17" s="72"/>
    </row>
    <row r="18" spans="1:18" x14ac:dyDescent="0.2">
      <c r="A18" s="48" t="s">
        <v>196</v>
      </c>
      <c r="B18" s="39">
        <v>0</v>
      </c>
      <c r="C18" s="40">
        <v>0</v>
      </c>
      <c r="D18" s="42">
        <v>30</v>
      </c>
      <c r="E18" s="41">
        <v>1</v>
      </c>
      <c r="F18" s="71">
        <v>9</v>
      </c>
      <c r="G18" s="71">
        <v>30</v>
      </c>
      <c r="H18" s="71"/>
      <c r="I18" s="29">
        <f>SUM(B18:H18)</f>
        <v>70</v>
      </c>
      <c r="J18" s="30">
        <f>COUNTIF(B18:H18,"&gt;0")</f>
        <v>4</v>
      </c>
      <c r="K18" s="30">
        <f>MIN(B18:H18)</f>
        <v>0</v>
      </c>
      <c r="L18" s="30">
        <f>IF(J18=1,I18,I18-K18)</f>
        <v>70</v>
      </c>
      <c r="M18" s="31">
        <f>RANK(I18,$I$5:$I$131,0)</f>
        <v>14</v>
      </c>
      <c r="N18" s="32">
        <f>RANK(L18,$L$5:$L$131,0)</f>
        <v>14</v>
      </c>
      <c r="Q18" s="120"/>
      <c r="R18" s="72"/>
    </row>
    <row r="19" spans="1:18" x14ac:dyDescent="0.2">
      <c r="A19" s="48" t="s">
        <v>195</v>
      </c>
      <c r="B19" s="39">
        <v>0</v>
      </c>
      <c r="C19" s="40">
        <v>0</v>
      </c>
      <c r="D19" s="42">
        <v>35</v>
      </c>
      <c r="E19" s="41">
        <v>0</v>
      </c>
      <c r="F19" s="71">
        <v>13</v>
      </c>
      <c r="G19" s="71">
        <v>21</v>
      </c>
      <c r="H19" s="71"/>
      <c r="I19" s="29">
        <f>SUM(B19:H19)</f>
        <v>69</v>
      </c>
      <c r="J19" s="30">
        <f>COUNTIF(B19:H19,"&gt;0")</f>
        <v>3</v>
      </c>
      <c r="K19" s="30">
        <f>MIN(B19:H19)</f>
        <v>0</v>
      </c>
      <c r="L19" s="30">
        <f>IF(J19=1,I19,I19-K19)</f>
        <v>69</v>
      </c>
      <c r="M19" s="31">
        <f>RANK(I19,$I$5:$I$131,0)</f>
        <v>15</v>
      </c>
      <c r="N19" s="32">
        <f>RANK(L19,$L$5:$L$131,0)</f>
        <v>15</v>
      </c>
      <c r="Q19" s="120"/>
      <c r="R19" s="72"/>
    </row>
    <row r="20" spans="1:18" x14ac:dyDescent="0.2">
      <c r="A20" s="48" t="s">
        <v>178</v>
      </c>
      <c r="B20" s="39">
        <v>35</v>
      </c>
      <c r="C20" s="40">
        <v>0</v>
      </c>
      <c r="D20" s="42">
        <v>0</v>
      </c>
      <c r="E20" s="41">
        <v>0</v>
      </c>
      <c r="F20" s="71">
        <v>11</v>
      </c>
      <c r="G20" s="71">
        <v>22</v>
      </c>
      <c r="H20" s="71"/>
      <c r="I20" s="29">
        <f>SUM(B20:H20)</f>
        <v>68</v>
      </c>
      <c r="J20" s="30">
        <f>COUNTIF(B20:H20,"&gt;0")</f>
        <v>3</v>
      </c>
      <c r="K20" s="30">
        <f>MIN(B20:H20)</f>
        <v>0</v>
      </c>
      <c r="L20" s="30">
        <f>IF(J20=1,I20,I20-K20)</f>
        <v>68</v>
      </c>
      <c r="M20" s="31">
        <f>RANK(I20,$I$5:$I$131,0)</f>
        <v>16</v>
      </c>
      <c r="N20" s="32">
        <f>RANK(L20,$L$5:$L$131,0)</f>
        <v>16</v>
      </c>
      <c r="Q20" s="120"/>
      <c r="R20" s="72"/>
    </row>
    <row r="21" spans="1:18" x14ac:dyDescent="0.2">
      <c r="A21" s="48" t="s">
        <v>28</v>
      </c>
      <c r="B21" s="39">
        <v>0</v>
      </c>
      <c r="C21" s="40">
        <v>30</v>
      </c>
      <c r="D21" s="42">
        <v>14</v>
      </c>
      <c r="E21" s="41">
        <v>0</v>
      </c>
      <c r="F21" s="71">
        <v>24</v>
      </c>
      <c r="G21" s="71">
        <v>0</v>
      </c>
      <c r="H21" s="71"/>
      <c r="I21" s="29">
        <f>SUM(B21:H21)</f>
        <v>68</v>
      </c>
      <c r="J21" s="30">
        <f>COUNTIF(B21:H21,"&gt;0")</f>
        <v>3</v>
      </c>
      <c r="K21" s="30">
        <f>MIN(B21:H21)</f>
        <v>0</v>
      </c>
      <c r="L21" s="30">
        <f>IF(J21=1,I21,I21-K21)</f>
        <v>68</v>
      </c>
      <c r="M21" s="31">
        <f>RANK(I21,$I$5:$I$131,0)</f>
        <v>16</v>
      </c>
      <c r="N21" s="32">
        <f>RANK(L21,$L$5:$L$131,0)</f>
        <v>16</v>
      </c>
      <c r="Q21" s="120"/>
      <c r="R21" s="72"/>
    </row>
    <row r="22" spans="1:18" x14ac:dyDescent="0.2">
      <c r="A22" s="48" t="s">
        <v>107</v>
      </c>
      <c r="B22" s="96">
        <v>20</v>
      </c>
      <c r="C22" s="40">
        <v>23</v>
      </c>
      <c r="D22" s="42">
        <v>0</v>
      </c>
      <c r="E22" s="41">
        <v>17</v>
      </c>
      <c r="F22" s="71">
        <v>0</v>
      </c>
      <c r="G22" s="71">
        <v>0</v>
      </c>
      <c r="H22" s="71"/>
      <c r="I22" s="29">
        <f>SUM(B22:H22)</f>
        <v>60</v>
      </c>
      <c r="J22" s="30">
        <f>COUNTIF(B22:H22,"&gt;0")</f>
        <v>3</v>
      </c>
      <c r="K22" s="30">
        <f>MIN(B22:H22)</f>
        <v>0</v>
      </c>
      <c r="L22" s="30">
        <f>IF(J22=1,I22,I22-K22)</f>
        <v>60</v>
      </c>
      <c r="M22" s="31">
        <f>RANK(I22,$I$5:$I$131,0)</f>
        <v>18</v>
      </c>
      <c r="N22" s="32">
        <f>RANK(L22,$L$5:$L$131,0)</f>
        <v>18</v>
      </c>
      <c r="Q22" s="120"/>
      <c r="R22" s="72"/>
    </row>
    <row r="23" spans="1:18" x14ac:dyDescent="0.2">
      <c r="A23" s="48" t="s">
        <v>29</v>
      </c>
      <c r="B23" s="39">
        <v>25</v>
      </c>
      <c r="C23" s="40">
        <v>0</v>
      </c>
      <c r="D23" s="42">
        <v>22</v>
      </c>
      <c r="E23" s="41">
        <v>13</v>
      </c>
      <c r="F23" s="71">
        <v>0</v>
      </c>
      <c r="G23" s="71">
        <v>0</v>
      </c>
      <c r="H23" s="71"/>
      <c r="I23" s="29">
        <f>SUM(B23:H23)</f>
        <v>60</v>
      </c>
      <c r="J23" s="30">
        <f>COUNTIF(B23:H23,"&gt;0")</f>
        <v>3</v>
      </c>
      <c r="K23" s="30">
        <f>MIN(B23:H23)</f>
        <v>0</v>
      </c>
      <c r="L23" s="30">
        <f>IF(J23=1,I23,I23-K23)</f>
        <v>60</v>
      </c>
      <c r="M23" s="31">
        <f>RANK(I23,$I$5:$I$131,0)</f>
        <v>18</v>
      </c>
      <c r="N23" s="32">
        <f>RANK(L23,$L$5:$L$131,0)</f>
        <v>18</v>
      </c>
      <c r="Q23" s="120"/>
      <c r="R23" s="72"/>
    </row>
    <row r="24" spans="1:18" x14ac:dyDescent="0.2">
      <c r="A24" s="48" t="s">
        <v>114</v>
      </c>
      <c r="B24" s="39">
        <v>0</v>
      </c>
      <c r="C24" s="40">
        <v>35</v>
      </c>
      <c r="D24" s="42">
        <v>3</v>
      </c>
      <c r="E24" s="41">
        <v>0</v>
      </c>
      <c r="F24" s="71">
        <v>20</v>
      </c>
      <c r="G24" s="71">
        <v>0</v>
      </c>
      <c r="H24" s="71"/>
      <c r="I24" s="29">
        <f>SUM(B24:H24)</f>
        <v>58</v>
      </c>
      <c r="J24" s="30">
        <f>COUNTIF(B24:H24,"&gt;0")</f>
        <v>3</v>
      </c>
      <c r="K24" s="30">
        <f>MIN(B24:H24)</f>
        <v>0</v>
      </c>
      <c r="L24" s="30">
        <f>IF(J24=1,I24,I24-K24)</f>
        <v>58</v>
      </c>
      <c r="M24" s="31">
        <f>RANK(I24,$I$5:$I$131,0)</f>
        <v>20</v>
      </c>
      <c r="N24" s="32">
        <f>RANK(L24,$L$5:$L$131,0)</f>
        <v>20</v>
      </c>
      <c r="Q24" s="120"/>
      <c r="R24" s="72"/>
    </row>
    <row r="25" spans="1:18" x14ac:dyDescent="0.2">
      <c r="A25" s="48" t="s">
        <v>33</v>
      </c>
      <c r="B25" s="39">
        <v>0</v>
      </c>
      <c r="C25" s="40">
        <v>25</v>
      </c>
      <c r="D25" s="42">
        <v>0</v>
      </c>
      <c r="E25" s="41">
        <v>4</v>
      </c>
      <c r="F25" s="114">
        <v>20</v>
      </c>
      <c r="G25" s="71">
        <v>4</v>
      </c>
      <c r="H25" s="71"/>
      <c r="I25" s="29">
        <f>SUM(B25:H25)</f>
        <v>53</v>
      </c>
      <c r="J25" s="30">
        <f>COUNTIF(B25:H25,"&gt;0")</f>
        <v>4</v>
      </c>
      <c r="K25" s="30">
        <f>MIN(B25:H25)</f>
        <v>0</v>
      </c>
      <c r="L25" s="30">
        <f>IF(J25=1,I25,I25-K25)</f>
        <v>53</v>
      </c>
      <c r="M25" s="31">
        <f>RANK(I25,$I$5:$I$131,0)</f>
        <v>21</v>
      </c>
      <c r="N25" s="32">
        <f>RANK(L25,$L$5:$L$131,0)</f>
        <v>21</v>
      </c>
      <c r="Q25" s="120"/>
      <c r="R25" s="72"/>
    </row>
    <row r="26" spans="1:18" x14ac:dyDescent="0.2">
      <c r="A26" s="48" t="s">
        <v>12</v>
      </c>
      <c r="B26" s="96">
        <v>20</v>
      </c>
      <c r="C26" s="40">
        <v>23</v>
      </c>
      <c r="D26" s="42">
        <v>0</v>
      </c>
      <c r="E26" s="41">
        <v>9</v>
      </c>
      <c r="F26" s="71">
        <v>0</v>
      </c>
      <c r="G26" s="71">
        <v>0</v>
      </c>
      <c r="H26" s="71"/>
      <c r="I26" s="29">
        <f>SUM(B26:H26)</f>
        <v>52</v>
      </c>
      <c r="J26" s="30">
        <f>COUNTIF(B26:H26,"&gt;0")</f>
        <v>3</v>
      </c>
      <c r="K26" s="30">
        <f>MIN(B26:H26)</f>
        <v>0</v>
      </c>
      <c r="L26" s="30">
        <f>IF(J26=1,I26,I26-K26)</f>
        <v>52</v>
      </c>
      <c r="M26" s="31">
        <f>RANK(I26,$I$5:$I$131,0)</f>
        <v>22</v>
      </c>
      <c r="N26" s="32">
        <f>RANK(L26,$L$5:$L$131,0)</f>
        <v>22</v>
      </c>
      <c r="Q26" s="120"/>
      <c r="R26" s="72"/>
    </row>
    <row r="27" spans="1:18" x14ac:dyDescent="0.2">
      <c r="A27" s="48" t="s">
        <v>123</v>
      </c>
      <c r="B27" s="39">
        <v>0</v>
      </c>
      <c r="C27" s="40">
        <v>0</v>
      </c>
      <c r="D27" s="42">
        <v>5</v>
      </c>
      <c r="E27" s="41">
        <v>22</v>
      </c>
      <c r="F27" s="71">
        <v>22</v>
      </c>
      <c r="G27" s="71">
        <v>0</v>
      </c>
      <c r="H27" s="71"/>
      <c r="I27" s="29">
        <f>SUM(B27:H27)</f>
        <v>49</v>
      </c>
      <c r="J27" s="30">
        <f>COUNTIF(B27:H27,"&gt;0")</f>
        <v>3</v>
      </c>
      <c r="K27" s="30">
        <f>MIN(B27:H27)</f>
        <v>0</v>
      </c>
      <c r="L27" s="30">
        <f>IF(J27=1,I27,I27-K27)</f>
        <v>49</v>
      </c>
      <c r="M27" s="31">
        <f>RANK(I27,$I$5:$I$131,0)</f>
        <v>23</v>
      </c>
      <c r="N27" s="32">
        <f>RANK(L27,$L$5:$L$131,0)</f>
        <v>23</v>
      </c>
      <c r="Q27" s="120"/>
      <c r="R27" s="72"/>
    </row>
    <row r="28" spans="1:18" x14ac:dyDescent="0.2">
      <c r="A28" s="48" t="s">
        <v>130</v>
      </c>
      <c r="B28" s="39">
        <v>8</v>
      </c>
      <c r="C28" s="40">
        <v>0</v>
      </c>
      <c r="D28" s="94">
        <v>20</v>
      </c>
      <c r="E28" s="41">
        <v>0</v>
      </c>
      <c r="F28" s="71">
        <v>0</v>
      </c>
      <c r="G28" s="71">
        <v>15</v>
      </c>
      <c r="H28" s="71"/>
      <c r="I28" s="29">
        <f>SUM(B28:H28)</f>
        <v>43</v>
      </c>
      <c r="J28" s="30">
        <f>COUNTIF(B28:H28,"&gt;0")</f>
        <v>3</v>
      </c>
      <c r="K28" s="30">
        <f>MIN(B28:H28)</f>
        <v>0</v>
      </c>
      <c r="L28" s="30">
        <f>IF(J28=1,I28,I28-K28)</f>
        <v>43</v>
      </c>
      <c r="M28" s="31">
        <f>RANK(I28,$I$5:$I$131,0)</f>
        <v>24</v>
      </c>
      <c r="N28" s="32">
        <f>RANK(L28,$L$5:$L$131,0)</f>
        <v>24</v>
      </c>
      <c r="Q28" s="120"/>
      <c r="R28" s="72"/>
    </row>
    <row r="29" spans="1:18" x14ac:dyDescent="0.2">
      <c r="A29" s="48" t="s">
        <v>93</v>
      </c>
      <c r="B29" s="40">
        <v>24</v>
      </c>
      <c r="C29" s="40">
        <v>0</v>
      </c>
      <c r="D29" s="42">
        <v>0</v>
      </c>
      <c r="E29" s="41">
        <v>19</v>
      </c>
      <c r="F29" s="71">
        <v>0</v>
      </c>
      <c r="G29" s="71">
        <v>0</v>
      </c>
      <c r="H29" s="71"/>
      <c r="I29" s="29">
        <f>SUM(B29:H29)</f>
        <v>43</v>
      </c>
      <c r="J29" s="30">
        <f>COUNTIF(B29:H29,"&gt;0")</f>
        <v>2</v>
      </c>
      <c r="K29" s="30">
        <f>MIN(B29:H29)</f>
        <v>0</v>
      </c>
      <c r="L29" s="30">
        <f>IF(J29=1,I29,I29-K29)</f>
        <v>43</v>
      </c>
      <c r="M29" s="31">
        <f>RANK(I29,$I$5:$I$131,0)</f>
        <v>24</v>
      </c>
      <c r="N29" s="32">
        <f>RANK(L29,$L$5:$L$131,0)</f>
        <v>24</v>
      </c>
      <c r="Q29" s="120"/>
      <c r="R29" s="72"/>
    </row>
    <row r="30" spans="1:18" x14ac:dyDescent="0.2">
      <c r="A30" s="48" t="s">
        <v>181</v>
      </c>
      <c r="B30" s="40">
        <v>18</v>
      </c>
      <c r="C30" s="40">
        <v>24</v>
      </c>
      <c r="D30" s="42">
        <v>0</v>
      </c>
      <c r="E30" s="41">
        <v>0</v>
      </c>
      <c r="F30" s="71">
        <v>0</v>
      </c>
      <c r="G30" s="71">
        <v>0</v>
      </c>
      <c r="H30" s="71"/>
      <c r="I30" s="29">
        <f>SUM(B30:H30)</f>
        <v>42</v>
      </c>
      <c r="J30" s="30">
        <f>COUNTIF(B30:H30,"&gt;0")</f>
        <v>2</v>
      </c>
      <c r="K30" s="30">
        <f>MIN(B30:H30)</f>
        <v>0</v>
      </c>
      <c r="L30" s="30">
        <f>IF(J30=1,I30,I30-K30)</f>
        <v>42</v>
      </c>
      <c r="M30" s="31">
        <f>RANK(I30,$I$5:$I$131,0)</f>
        <v>26</v>
      </c>
      <c r="N30" s="32">
        <f>RANK(L30,$L$5:$L$131,0)</f>
        <v>26</v>
      </c>
      <c r="Q30" s="120"/>
      <c r="R30" s="72"/>
    </row>
    <row r="31" spans="1:18" x14ac:dyDescent="0.2">
      <c r="A31" s="48" t="s">
        <v>129</v>
      </c>
      <c r="B31" s="39">
        <v>0</v>
      </c>
      <c r="C31" s="40">
        <v>25</v>
      </c>
      <c r="D31" s="42">
        <v>3</v>
      </c>
      <c r="E31" s="41">
        <v>0</v>
      </c>
      <c r="F31" s="71">
        <v>0</v>
      </c>
      <c r="G31" s="71">
        <v>14</v>
      </c>
      <c r="H31" s="71"/>
      <c r="I31" s="29">
        <f>SUM(B31:H31)</f>
        <v>42</v>
      </c>
      <c r="J31" s="30">
        <f>COUNTIF(B31:H31,"&gt;0")</f>
        <v>3</v>
      </c>
      <c r="K31" s="30">
        <f>MIN(B31:H31)</f>
        <v>0</v>
      </c>
      <c r="L31" s="30">
        <f>IF(J31=1,I31,I31-K31)</f>
        <v>42</v>
      </c>
      <c r="M31" s="31">
        <f>RANK(I31,$I$5:$I$131,0)</f>
        <v>26</v>
      </c>
      <c r="N31" s="32">
        <f>RANK(L31,$L$5:$L$131,0)</f>
        <v>26</v>
      </c>
      <c r="Q31" s="120"/>
      <c r="R31" s="72"/>
    </row>
    <row r="32" spans="1:18" x14ac:dyDescent="0.2">
      <c r="A32" s="48" t="s">
        <v>135</v>
      </c>
      <c r="B32" s="39">
        <v>12</v>
      </c>
      <c r="C32" s="40">
        <v>0</v>
      </c>
      <c r="D32" s="42">
        <v>7</v>
      </c>
      <c r="E32" s="41">
        <v>1</v>
      </c>
      <c r="F32" s="41">
        <v>19</v>
      </c>
      <c r="G32" s="71">
        <v>0</v>
      </c>
      <c r="H32" s="71"/>
      <c r="I32" s="29">
        <f>SUM(B32:H32)</f>
        <v>39</v>
      </c>
      <c r="J32" s="30">
        <f>COUNTIF(B32:H32,"&gt;0")</f>
        <v>4</v>
      </c>
      <c r="K32" s="30">
        <f>MIN(B32:H32)</f>
        <v>0</v>
      </c>
      <c r="L32" s="30">
        <f>IF(J32=1,I32,I32-K32)</f>
        <v>39</v>
      </c>
      <c r="M32" s="31">
        <f>RANK(I32,$I$5:$I$131,0)</f>
        <v>28</v>
      </c>
      <c r="N32" s="32">
        <f>RANK(L32,$L$5:$L$131,0)</f>
        <v>28</v>
      </c>
      <c r="Q32" s="120"/>
      <c r="R32" s="72"/>
    </row>
    <row r="33" spans="1:18" x14ac:dyDescent="0.2">
      <c r="A33" s="48" t="s">
        <v>238</v>
      </c>
      <c r="B33" s="39">
        <v>0</v>
      </c>
      <c r="C33" s="40">
        <v>0</v>
      </c>
      <c r="D33" s="42">
        <v>13</v>
      </c>
      <c r="E33" s="41">
        <v>0</v>
      </c>
      <c r="F33" s="71">
        <v>25</v>
      </c>
      <c r="G33" s="71">
        <v>0</v>
      </c>
      <c r="H33" s="71"/>
      <c r="I33" s="29">
        <f>SUM(B33:H33)</f>
        <v>38</v>
      </c>
      <c r="J33" s="30">
        <f>COUNTIF(B33:H33,"&gt;0")</f>
        <v>2</v>
      </c>
      <c r="K33" s="30">
        <f>MIN(B33:H33)</f>
        <v>0</v>
      </c>
      <c r="L33" s="30">
        <f>IF(J33=1,I33,I33-K33)</f>
        <v>38</v>
      </c>
      <c r="M33" s="31">
        <f>RANK(I33,$I$5:$I$131,0)</f>
        <v>29</v>
      </c>
      <c r="N33" s="32">
        <f>RANK(L33,$L$5:$L$131,0)</f>
        <v>29</v>
      </c>
      <c r="Q33" s="120"/>
      <c r="R33" s="72"/>
    </row>
    <row r="34" spans="1:18" x14ac:dyDescent="0.2">
      <c r="A34" s="48" t="s">
        <v>124</v>
      </c>
      <c r="B34" s="39">
        <v>0</v>
      </c>
      <c r="C34" s="40">
        <v>0</v>
      </c>
      <c r="D34" s="42">
        <v>21</v>
      </c>
      <c r="E34" s="41">
        <v>16</v>
      </c>
      <c r="F34" s="71">
        <v>0</v>
      </c>
      <c r="G34" s="71">
        <v>0</v>
      </c>
      <c r="H34" s="71"/>
      <c r="I34" s="29">
        <f>SUM(B34:H34)</f>
        <v>37</v>
      </c>
      <c r="J34" s="30">
        <f>COUNTIF(B34:H34,"&gt;0")</f>
        <v>2</v>
      </c>
      <c r="K34" s="30">
        <f>MIN(B34:H34)</f>
        <v>0</v>
      </c>
      <c r="L34" s="30">
        <f>IF(J34=1,I34,I34-K34)</f>
        <v>37</v>
      </c>
      <c r="M34" s="31">
        <f>RANK(I34,$I$5:$I$131,0)</f>
        <v>30</v>
      </c>
      <c r="N34" s="32">
        <f>RANK(L34,$L$5:$L$131,0)</f>
        <v>30</v>
      </c>
      <c r="Q34" s="120"/>
      <c r="R34" s="72"/>
    </row>
    <row r="35" spans="1:18" x14ac:dyDescent="0.2">
      <c r="A35" s="48" t="s">
        <v>203</v>
      </c>
      <c r="B35" s="39">
        <v>0</v>
      </c>
      <c r="C35" s="40">
        <v>0</v>
      </c>
      <c r="D35" s="42">
        <v>0</v>
      </c>
      <c r="E35" s="41">
        <v>0</v>
      </c>
      <c r="F35" s="71">
        <v>0</v>
      </c>
      <c r="G35" s="71">
        <v>35</v>
      </c>
      <c r="H35" s="71"/>
      <c r="I35" s="29">
        <f>SUM(B35:H35)</f>
        <v>35</v>
      </c>
      <c r="J35" s="30">
        <f>COUNTIF(B35:H35,"&gt;0")</f>
        <v>1</v>
      </c>
      <c r="K35" s="30">
        <f>MIN(B35:H35)</f>
        <v>0</v>
      </c>
      <c r="L35" s="30">
        <f>IF(J35=1,I35,I35-K35)</f>
        <v>35</v>
      </c>
      <c r="M35" s="31">
        <f>RANK(I35,$I$5:$I$131,0)</f>
        <v>31</v>
      </c>
      <c r="N35" s="32">
        <f>RANK(L35,$L$5:$L$131,0)</f>
        <v>31</v>
      </c>
      <c r="Q35" s="120"/>
      <c r="R35" s="72"/>
    </row>
    <row r="36" spans="1:18" x14ac:dyDescent="0.2">
      <c r="A36" s="48" t="s">
        <v>48</v>
      </c>
      <c r="B36" s="39">
        <v>0</v>
      </c>
      <c r="C36" s="40">
        <v>0</v>
      </c>
      <c r="D36" s="42">
        <v>0</v>
      </c>
      <c r="E36" s="41">
        <v>35</v>
      </c>
      <c r="F36" s="71">
        <v>0</v>
      </c>
      <c r="G36" s="71">
        <v>0</v>
      </c>
      <c r="H36" s="71"/>
      <c r="I36" s="29">
        <f>SUM(B36:H36)</f>
        <v>35</v>
      </c>
      <c r="J36" s="30">
        <f>COUNTIF(B36:H36,"&gt;0")</f>
        <v>1</v>
      </c>
      <c r="K36" s="30">
        <f>MIN(B36:H36)</f>
        <v>0</v>
      </c>
      <c r="L36" s="30">
        <f>IF(J36=1,I36,I36-K36)</f>
        <v>35</v>
      </c>
      <c r="M36" s="31">
        <f>RANK(I36,$I$5:$I$131,0)</f>
        <v>31</v>
      </c>
      <c r="N36" s="32">
        <f>RANK(L36,$L$5:$L$131,0)</f>
        <v>31</v>
      </c>
      <c r="Q36" s="120"/>
      <c r="R36" s="72"/>
    </row>
    <row r="37" spans="1:18" x14ac:dyDescent="0.2">
      <c r="A37" s="48" t="s">
        <v>100</v>
      </c>
      <c r="B37" s="39">
        <v>0</v>
      </c>
      <c r="C37" s="40">
        <v>24</v>
      </c>
      <c r="D37" s="42">
        <v>11</v>
      </c>
      <c r="E37" s="41">
        <v>0</v>
      </c>
      <c r="F37" s="71">
        <v>0</v>
      </c>
      <c r="G37" s="71">
        <v>0</v>
      </c>
      <c r="H37" s="71"/>
      <c r="I37" s="29">
        <f>SUM(B37:H37)</f>
        <v>35</v>
      </c>
      <c r="J37" s="30">
        <f>COUNTIF(B37:H37,"&gt;0")</f>
        <v>2</v>
      </c>
      <c r="K37" s="30">
        <f>MIN(B37:H37)</f>
        <v>0</v>
      </c>
      <c r="L37" s="30">
        <f>IF(J37=1,I37,I37-K37)</f>
        <v>35</v>
      </c>
      <c r="M37" s="31">
        <f>RANK(I37,$I$5:$I$131,0)</f>
        <v>31</v>
      </c>
      <c r="N37" s="32">
        <f>RANK(L37,$L$5:$L$131,0)</f>
        <v>31</v>
      </c>
      <c r="Q37" s="120"/>
      <c r="R37" s="72"/>
    </row>
    <row r="38" spans="1:18" x14ac:dyDescent="0.2">
      <c r="A38" s="48" t="s">
        <v>10</v>
      </c>
      <c r="B38" s="39">
        <v>7</v>
      </c>
      <c r="C38" s="40">
        <v>0</v>
      </c>
      <c r="D38" s="42">
        <v>7</v>
      </c>
      <c r="E38" s="41">
        <v>0</v>
      </c>
      <c r="F38" s="71">
        <v>0</v>
      </c>
      <c r="G38" s="71">
        <v>19</v>
      </c>
      <c r="H38" s="71"/>
      <c r="I38" s="29">
        <f>SUM(B38:H38)</f>
        <v>33</v>
      </c>
      <c r="J38" s="30">
        <f>COUNTIF(B38:H38,"&gt;0")</f>
        <v>3</v>
      </c>
      <c r="K38" s="30">
        <f>MIN(B38:H38)</f>
        <v>0</v>
      </c>
      <c r="L38" s="30">
        <f>IF(J38=1,I38,I38-K38)</f>
        <v>33</v>
      </c>
      <c r="M38" s="31">
        <f>RANK(I38,$I$5:$I$131,0)</f>
        <v>34</v>
      </c>
      <c r="N38" s="32">
        <f>RANK(L38,$L$5:$L$131,0)</f>
        <v>34</v>
      </c>
      <c r="Q38" s="120"/>
      <c r="R38" s="72"/>
    </row>
    <row r="39" spans="1:18" x14ac:dyDescent="0.2">
      <c r="A39" s="48" t="s">
        <v>122</v>
      </c>
      <c r="B39" s="39">
        <v>0</v>
      </c>
      <c r="C39" s="40">
        <v>0</v>
      </c>
      <c r="D39" s="42">
        <v>0</v>
      </c>
      <c r="E39" s="41">
        <v>25</v>
      </c>
      <c r="F39" s="71">
        <v>8</v>
      </c>
      <c r="G39" s="71">
        <v>0</v>
      </c>
      <c r="H39" s="71"/>
      <c r="I39" s="29">
        <f>SUM(B39:H39)</f>
        <v>33</v>
      </c>
      <c r="J39" s="30">
        <f>COUNTIF(B39:H39,"&gt;0")</f>
        <v>2</v>
      </c>
      <c r="K39" s="30">
        <f>MIN(B39:H39)</f>
        <v>0</v>
      </c>
      <c r="L39" s="30">
        <f>IF(J39=1,I39,I39-K39)</f>
        <v>33</v>
      </c>
      <c r="M39" s="31">
        <f>RANK(I39,$I$5:$I$131,0)</f>
        <v>34</v>
      </c>
      <c r="N39" s="32">
        <f>RANK(L39,$L$5:$L$131,0)</f>
        <v>34</v>
      </c>
      <c r="Q39" s="120"/>
      <c r="R39" s="72"/>
    </row>
    <row r="40" spans="1:18" x14ac:dyDescent="0.2">
      <c r="A40" s="48" t="s">
        <v>43</v>
      </c>
      <c r="B40" s="39">
        <v>17</v>
      </c>
      <c r="C40" s="40">
        <v>0</v>
      </c>
      <c r="D40" s="42">
        <v>0</v>
      </c>
      <c r="E40" s="41">
        <v>7</v>
      </c>
      <c r="F40" s="71">
        <v>0</v>
      </c>
      <c r="G40" s="71">
        <v>7</v>
      </c>
      <c r="H40" s="71"/>
      <c r="I40" s="29">
        <f>SUM(B40:H40)</f>
        <v>31</v>
      </c>
      <c r="J40" s="30">
        <f>COUNTIF(B40:H40,"&gt;0")</f>
        <v>3</v>
      </c>
      <c r="K40" s="30">
        <f>MIN(B40:H40)</f>
        <v>0</v>
      </c>
      <c r="L40" s="30">
        <f>IF(J40=1,I40,I40-K40)</f>
        <v>31</v>
      </c>
      <c r="M40" s="31">
        <f>RANK(I40,$I$5:$I$131,0)</f>
        <v>36</v>
      </c>
      <c r="N40" s="32">
        <f>RANK(L40,$L$5:$L$131,0)</f>
        <v>36</v>
      </c>
      <c r="Q40" s="120"/>
      <c r="R40" s="72"/>
    </row>
    <row r="41" spans="1:18" x14ac:dyDescent="0.2">
      <c r="A41" s="48" t="s">
        <v>14</v>
      </c>
      <c r="B41" s="39">
        <v>0</v>
      </c>
      <c r="C41" s="40">
        <v>30</v>
      </c>
      <c r="D41" s="42">
        <v>0</v>
      </c>
      <c r="E41" s="41">
        <v>0</v>
      </c>
      <c r="F41" s="71">
        <v>0</v>
      </c>
      <c r="G41" s="71">
        <v>0</v>
      </c>
      <c r="H41" s="71"/>
      <c r="I41" s="29">
        <f>SUM(B41:H41)</f>
        <v>30</v>
      </c>
      <c r="J41" s="30">
        <f>COUNTIF(B41:H41,"&gt;0")</f>
        <v>1</v>
      </c>
      <c r="K41" s="30">
        <f>MIN(B41:H41)</f>
        <v>0</v>
      </c>
      <c r="L41" s="30">
        <f>IF(J41=1,I41,I41-K41)</f>
        <v>30</v>
      </c>
      <c r="M41" s="31">
        <f>RANK(I41,$I$5:$I$131,0)</f>
        <v>37</v>
      </c>
      <c r="N41" s="32">
        <f>RANK(L41,$L$5:$L$131,0)</f>
        <v>37</v>
      </c>
      <c r="Q41" s="120"/>
      <c r="R41" s="72"/>
    </row>
    <row r="42" spans="1:18" x14ac:dyDescent="0.2">
      <c r="A42" s="48" t="s">
        <v>18</v>
      </c>
      <c r="B42" s="39">
        <v>0</v>
      </c>
      <c r="C42" s="94">
        <v>20</v>
      </c>
      <c r="D42" s="42">
        <v>0</v>
      </c>
      <c r="E42" s="41">
        <v>6</v>
      </c>
      <c r="F42" s="71">
        <v>0</v>
      </c>
      <c r="G42" s="71">
        <v>0</v>
      </c>
      <c r="H42" s="71"/>
      <c r="I42" s="29">
        <f>SUM(B42:H42)</f>
        <v>26</v>
      </c>
      <c r="J42" s="30">
        <f>COUNTIF(B42:H42,"&gt;0")</f>
        <v>2</v>
      </c>
      <c r="K42" s="30">
        <f>MIN(B42:H42)</f>
        <v>0</v>
      </c>
      <c r="L42" s="30">
        <f>IF(J42=1,I42,I42-K42)</f>
        <v>26</v>
      </c>
      <c r="M42" s="31">
        <f>RANK(I42,$I$5:$I$131,0)</f>
        <v>38</v>
      </c>
      <c r="N42" s="32">
        <f>RANK(L42,$L$5:$L$131,0)</f>
        <v>38</v>
      </c>
      <c r="Q42" s="120"/>
      <c r="R42" s="72"/>
    </row>
    <row r="43" spans="1:18" x14ac:dyDescent="0.2">
      <c r="A43" s="48" t="s">
        <v>6</v>
      </c>
      <c r="B43" s="39">
        <v>0</v>
      </c>
      <c r="C43" s="40">
        <v>25</v>
      </c>
      <c r="D43" s="42">
        <v>0</v>
      </c>
      <c r="E43" s="41">
        <v>0</v>
      </c>
      <c r="F43" s="71">
        <v>0</v>
      </c>
      <c r="G43" s="71">
        <v>0</v>
      </c>
      <c r="H43" s="71"/>
      <c r="I43" s="29">
        <f>SUM(B43:H43)</f>
        <v>25</v>
      </c>
      <c r="J43" s="30">
        <f>COUNTIF(B43:H43,"&gt;0")</f>
        <v>1</v>
      </c>
      <c r="K43" s="30">
        <f>MIN(B43:H43)</f>
        <v>0</v>
      </c>
      <c r="L43" s="30">
        <f>IF(J43=1,I43,I43-K43)</f>
        <v>25</v>
      </c>
      <c r="M43" s="31">
        <f>RANK(I43,$I$5:$I$131,0)</f>
        <v>39</v>
      </c>
      <c r="N43" s="32">
        <f>RANK(L43,$L$5:$L$131,0)</f>
        <v>39</v>
      </c>
      <c r="Q43" s="120"/>
      <c r="R43" s="72"/>
    </row>
    <row r="44" spans="1:18" x14ac:dyDescent="0.2">
      <c r="A44" s="48" t="s">
        <v>34</v>
      </c>
      <c r="B44" s="39">
        <v>0</v>
      </c>
      <c r="C44" s="40">
        <v>25</v>
      </c>
      <c r="D44" s="42">
        <v>0</v>
      </c>
      <c r="E44" s="41">
        <v>0</v>
      </c>
      <c r="F44" s="71">
        <v>0</v>
      </c>
      <c r="G44" s="71">
        <v>0</v>
      </c>
      <c r="H44" s="71"/>
      <c r="I44" s="29">
        <f>SUM(B44:H44)</f>
        <v>25</v>
      </c>
      <c r="J44" s="30">
        <f>COUNTIF(B44:H44,"&gt;0")</f>
        <v>1</v>
      </c>
      <c r="K44" s="30">
        <f>MIN(B44:H44)</f>
        <v>0</v>
      </c>
      <c r="L44" s="30">
        <f>IF(J44=1,I44,I44-K44)</f>
        <v>25</v>
      </c>
      <c r="M44" s="31">
        <f>RANK(I44,$I$5:$I$131,0)</f>
        <v>39</v>
      </c>
      <c r="N44" s="32">
        <f>RANK(L44,$L$5:$L$131,0)</f>
        <v>39</v>
      </c>
      <c r="Q44" s="120"/>
      <c r="R44" s="72"/>
    </row>
    <row r="45" spans="1:18" x14ac:dyDescent="0.2">
      <c r="A45" s="48" t="s">
        <v>26</v>
      </c>
      <c r="B45" s="39">
        <v>0</v>
      </c>
      <c r="C45" s="40">
        <v>0</v>
      </c>
      <c r="D45" s="42">
        <v>0</v>
      </c>
      <c r="E45" s="41">
        <v>24</v>
      </c>
      <c r="F45" s="71">
        <v>0</v>
      </c>
      <c r="G45" s="71">
        <v>0</v>
      </c>
      <c r="H45" s="71"/>
      <c r="I45" s="29">
        <f>SUM(B45:H45)</f>
        <v>24</v>
      </c>
      <c r="J45" s="30">
        <f>COUNTIF(B45:H45,"&gt;0")</f>
        <v>1</v>
      </c>
      <c r="K45" s="30">
        <f>MIN(B45:H45)</f>
        <v>0</v>
      </c>
      <c r="L45" s="30">
        <f>IF(J45=1,I45,I45-K45)</f>
        <v>24</v>
      </c>
      <c r="M45" s="31">
        <f>RANK(I45,$I$5:$I$131,0)</f>
        <v>41</v>
      </c>
      <c r="N45" s="32">
        <f>RANK(L45,$L$5:$L$131,0)</f>
        <v>41</v>
      </c>
      <c r="Q45" s="120"/>
      <c r="R45" s="72"/>
    </row>
    <row r="46" spans="1:18" x14ac:dyDescent="0.2">
      <c r="A46" s="48" t="s">
        <v>31</v>
      </c>
      <c r="B46" s="39">
        <v>21</v>
      </c>
      <c r="C46" s="40">
        <v>0</v>
      </c>
      <c r="D46" s="42">
        <v>0</v>
      </c>
      <c r="E46" s="41">
        <v>3</v>
      </c>
      <c r="F46" s="71">
        <v>0</v>
      </c>
      <c r="G46" s="71">
        <v>0</v>
      </c>
      <c r="H46" s="71"/>
      <c r="I46" s="29">
        <f>SUM(B46:H46)</f>
        <v>24</v>
      </c>
      <c r="J46" s="30">
        <f>COUNTIF(B46:H46,"&gt;0")</f>
        <v>2</v>
      </c>
      <c r="K46" s="30">
        <f>MIN(B46:H46)</f>
        <v>0</v>
      </c>
      <c r="L46" s="30">
        <f>IF(J46=1,I46,I46-K46)</f>
        <v>24</v>
      </c>
      <c r="M46" s="31">
        <f>RANK(I46,$I$5:$I$131,0)</f>
        <v>41</v>
      </c>
      <c r="N46" s="32">
        <f>RANK(L46,$L$5:$L$131,0)</f>
        <v>41</v>
      </c>
      <c r="Q46" s="120"/>
      <c r="R46" s="72"/>
    </row>
    <row r="47" spans="1:18" x14ac:dyDescent="0.2">
      <c r="A47" s="48" t="s">
        <v>185</v>
      </c>
      <c r="B47" s="39">
        <v>14</v>
      </c>
      <c r="C47" s="40">
        <v>0</v>
      </c>
      <c r="D47" s="42">
        <v>1</v>
      </c>
      <c r="E47" s="41">
        <v>0</v>
      </c>
      <c r="F47" s="71">
        <v>0</v>
      </c>
      <c r="G47" s="71">
        <v>9</v>
      </c>
      <c r="H47" s="71"/>
      <c r="I47" s="29">
        <f>SUM(B47:H47)</f>
        <v>24</v>
      </c>
      <c r="J47" s="30">
        <f>COUNTIF(B47:H47,"&gt;0")</f>
        <v>3</v>
      </c>
      <c r="K47" s="30">
        <f>MIN(B47:H47)</f>
        <v>0</v>
      </c>
      <c r="L47" s="30">
        <f>IF(J47=1,I47,I47-K47)</f>
        <v>24</v>
      </c>
      <c r="M47" s="31">
        <f>RANK(I47,$I$5:$I$131,0)</f>
        <v>41</v>
      </c>
      <c r="N47" s="32">
        <f>RANK(L47,$L$5:$L$131,0)</f>
        <v>41</v>
      </c>
      <c r="Q47" s="120"/>
      <c r="R47" s="72"/>
    </row>
    <row r="48" spans="1:18" x14ac:dyDescent="0.2">
      <c r="A48" s="48" t="s">
        <v>184</v>
      </c>
      <c r="B48" s="39">
        <v>23</v>
      </c>
      <c r="C48" s="40">
        <v>0</v>
      </c>
      <c r="D48" s="42">
        <v>0</v>
      </c>
      <c r="E48" s="41">
        <v>0</v>
      </c>
      <c r="F48" s="71">
        <v>0</v>
      </c>
      <c r="G48" s="71">
        <v>0</v>
      </c>
      <c r="H48" s="71"/>
      <c r="I48" s="29">
        <f>SUM(B48:H48)</f>
        <v>23</v>
      </c>
      <c r="J48" s="30">
        <f>COUNTIF(B48:H48,"&gt;0")</f>
        <v>1</v>
      </c>
      <c r="K48" s="30">
        <f>MIN(B48:H48)</f>
        <v>0</v>
      </c>
      <c r="L48" s="30">
        <f>IF(J48=1,I48,I48-K48)</f>
        <v>23</v>
      </c>
      <c r="M48" s="31">
        <f>RANK(I48,$I$5:$I$131,0)</f>
        <v>44</v>
      </c>
      <c r="N48" s="32">
        <f>RANK(L48,$L$5:$L$131,0)</f>
        <v>44</v>
      </c>
      <c r="Q48" s="120"/>
      <c r="R48" s="72"/>
    </row>
    <row r="49" spans="1:18" x14ac:dyDescent="0.2">
      <c r="A49" s="48" t="s">
        <v>134</v>
      </c>
      <c r="B49" s="39">
        <v>0</v>
      </c>
      <c r="C49" s="40">
        <v>0</v>
      </c>
      <c r="D49" s="42">
        <v>0</v>
      </c>
      <c r="E49" s="41">
        <v>0</v>
      </c>
      <c r="F49" s="71">
        <v>10</v>
      </c>
      <c r="G49" s="71">
        <v>12</v>
      </c>
      <c r="H49" s="71"/>
      <c r="I49" s="29">
        <f>SUM(B49:H49)</f>
        <v>22</v>
      </c>
      <c r="J49" s="30">
        <f>COUNTIF(B49:H49,"&gt;0")</f>
        <v>2</v>
      </c>
      <c r="K49" s="30">
        <f>MIN(B49:H49)</f>
        <v>0</v>
      </c>
      <c r="L49" s="30">
        <f>IF(J49=1,I49,I49-K49)</f>
        <v>22</v>
      </c>
      <c r="M49" s="31">
        <f>RANK(I49,$I$5:$I$131,0)</f>
        <v>45</v>
      </c>
      <c r="N49" s="32">
        <f>RANK(L49,$L$5:$L$131,0)</f>
        <v>45</v>
      </c>
      <c r="Q49" s="120"/>
      <c r="R49" s="72"/>
    </row>
    <row r="50" spans="1:18" x14ac:dyDescent="0.2">
      <c r="A50" s="48" t="s">
        <v>109</v>
      </c>
      <c r="B50" s="39">
        <v>22</v>
      </c>
      <c r="C50" s="40">
        <v>0</v>
      </c>
      <c r="D50" s="42">
        <v>0</v>
      </c>
      <c r="E50" s="41">
        <v>0</v>
      </c>
      <c r="F50" s="71">
        <v>0</v>
      </c>
      <c r="G50" s="71">
        <v>0</v>
      </c>
      <c r="H50" s="71"/>
      <c r="I50" s="29">
        <f>SUM(B50:H50)</f>
        <v>22</v>
      </c>
      <c r="J50" s="30">
        <f>COUNTIF(B50:H50,"&gt;0")</f>
        <v>1</v>
      </c>
      <c r="K50" s="30">
        <f>MIN(B50:H50)</f>
        <v>0</v>
      </c>
      <c r="L50" s="30">
        <f>IF(J50=1,I50,I50-K50)</f>
        <v>22</v>
      </c>
      <c r="M50" s="31">
        <f>RANK(I50,$I$5:$I$131,0)</f>
        <v>45</v>
      </c>
      <c r="N50" s="32">
        <f>RANK(L50,$L$5:$L$131,0)</f>
        <v>45</v>
      </c>
      <c r="Q50" s="120"/>
      <c r="R50" s="72"/>
    </row>
    <row r="51" spans="1:18" x14ac:dyDescent="0.2">
      <c r="A51" s="48" t="s">
        <v>42</v>
      </c>
      <c r="B51" s="39">
        <v>0</v>
      </c>
      <c r="C51" s="40">
        <v>0</v>
      </c>
      <c r="D51" s="42">
        <v>0</v>
      </c>
      <c r="E51" s="41">
        <v>21</v>
      </c>
      <c r="F51" s="71">
        <v>0</v>
      </c>
      <c r="G51" s="71">
        <v>0</v>
      </c>
      <c r="H51" s="71"/>
      <c r="I51" s="29">
        <f>SUM(B51:H51)</f>
        <v>21</v>
      </c>
      <c r="J51" s="30">
        <f>COUNTIF(B51:H51,"&gt;0")</f>
        <v>1</v>
      </c>
      <c r="K51" s="30">
        <f>MIN(B51:H51)</f>
        <v>0</v>
      </c>
      <c r="L51" s="30">
        <f>IF(J51=1,I51,I51-K51)</f>
        <v>21</v>
      </c>
      <c r="M51" s="31">
        <f>RANK(I51,$I$5:$I$131,0)</f>
        <v>47</v>
      </c>
      <c r="N51" s="32">
        <f>RANK(L51,$L$5:$L$131,0)</f>
        <v>47</v>
      </c>
      <c r="Q51" s="120"/>
      <c r="R51" s="72"/>
    </row>
    <row r="52" spans="1:18" x14ac:dyDescent="0.2">
      <c r="A52" s="48" t="s">
        <v>50</v>
      </c>
      <c r="B52" s="39">
        <v>13</v>
      </c>
      <c r="C52" s="40">
        <v>0</v>
      </c>
      <c r="D52" s="42">
        <v>0</v>
      </c>
      <c r="E52" s="41">
        <v>8</v>
      </c>
      <c r="F52" s="71">
        <v>0</v>
      </c>
      <c r="G52" s="71">
        <v>0</v>
      </c>
      <c r="H52" s="71"/>
      <c r="I52" s="29">
        <f>SUM(B52:H52)</f>
        <v>21</v>
      </c>
      <c r="J52" s="30">
        <f>COUNTIF(B52:H52,"&gt;0")</f>
        <v>2</v>
      </c>
      <c r="K52" s="30">
        <f>MIN(B52:H52)</f>
        <v>0</v>
      </c>
      <c r="L52" s="30">
        <f>IF(J52=1,I52,I52-K52)</f>
        <v>21</v>
      </c>
      <c r="M52" s="31">
        <f>RANK(I52,$I$5:$I$131,0)</f>
        <v>47</v>
      </c>
      <c r="N52" s="32">
        <f>RANK(L52,$L$5:$L$131,0)</f>
        <v>47</v>
      </c>
      <c r="Q52" s="120"/>
      <c r="R52" s="72"/>
    </row>
    <row r="53" spans="1:18" x14ac:dyDescent="0.2">
      <c r="A53" s="48" t="s">
        <v>197</v>
      </c>
      <c r="B53" s="39">
        <v>0</v>
      </c>
      <c r="C53" s="40">
        <v>0</v>
      </c>
      <c r="D53" s="42">
        <v>21</v>
      </c>
      <c r="E53" s="41">
        <v>0</v>
      </c>
      <c r="F53" s="71">
        <v>0</v>
      </c>
      <c r="G53" s="71">
        <v>0</v>
      </c>
      <c r="H53" s="71"/>
      <c r="I53" s="29">
        <f>SUM(B53:H53)</f>
        <v>21</v>
      </c>
      <c r="J53" s="30">
        <f>COUNTIF(B53:H53,"&gt;0")</f>
        <v>1</v>
      </c>
      <c r="K53" s="30">
        <f>MIN(B53:H53)</f>
        <v>0</v>
      </c>
      <c r="L53" s="30">
        <f>IF(J53=1,I53,I53-K53)</f>
        <v>21</v>
      </c>
      <c r="M53" s="31">
        <f>RANK(I53,$I$5:$I$131,0)</f>
        <v>47</v>
      </c>
      <c r="N53" s="32">
        <f>RANK(L53,$L$5:$L$131,0)</f>
        <v>47</v>
      </c>
      <c r="Q53" s="120"/>
      <c r="R53" s="72"/>
    </row>
    <row r="54" spans="1:18" x14ac:dyDescent="0.2">
      <c r="A54" s="48" t="s">
        <v>8</v>
      </c>
      <c r="B54" s="96">
        <v>20</v>
      </c>
      <c r="C54" s="40">
        <v>0</v>
      </c>
      <c r="D54" s="42">
        <v>0</v>
      </c>
      <c r="E54" s="41">
        <v>0</v>
      </c>
      <c r="F54" s="71">
        <v>0</v>
      </c>
      <c r="G54" s="71">
        <v>0</v>
      </c>
      <c r="H54" s="71"/>
      <c r="I54" s="29">
        <f>SUM(B54:H54)</f>
        <v>20</v>
      </c>
      <c r="J54" s="30">
        <f>COUNTIF(B54:H54,"&gt;0")</f>
        <v>1</v>
      </c>
      <c r="K54" s="30">
        <f>MIN(B54:H54)</f>
        <v>0</v>
      </c>
      <c r="L54" s="30">
        <f>IF(J54=1,I54,I54-K54)</f>
        <v>20</v>
      </c>
      <c r="M54" s="31">
        <f>RANK(I54,$I$5:$I$131,0)</f>
        <v>50</v>
      </c>
      <c r="N54" s="32">
        <f>RANK(L54,$L$5:$L$131,0)</f>
        <v>50</v>
      </c>
      <c r="Q54" s="120"/>
      <c r="R54" s="72"/>
    </row>
    <row r="55" spans="1:18" x14ac:dyDescent="0.2">
      <c r="A55" s="48" t="s">
        <v>113</v>
      </c>
      <c r="B55" s="39">
        <v>0</v>
      </c>
      <c r="C55" s="40">
        <v>0</v>
      </c>
      <c r="D55" s="42">
        <v>0</v>
      </c>
      <c r="E55" s="41">
        <v>0</v>
      </c>
      <c r="F55" s="71">
        <v>0</v>
      </c>
      <c r="G55" s="117">
        <v>20</v>
      </c>
      <c r="H55" s="71"/>
      <c r="I55" s="29">
        <f>SUM(B55:H55)</f>
        <v>20</v>
      </c>
      <c r="J55" s="30">
        <f>COUNTIF(B55:H55,"&gt;0")</f>
        <v>1</v>
      </c>
      <c r="K55" s="30">
        <f>MIN(B55:H55)</f>
        <v>0</v>
      </c>
      <c r="L55" s="30">
        <f>IF(J55=1,I55,I55-K55)</f>
        <v>20</v>
      </c>
      <c r="M55" s="31">
        <f>RANK(I55,$I$5:$I$131,0)</f>
        <v>50</v>
      </c>
      <c r="N55" s="32">
        <f>RANK(L55,$L$5:$L$131,0)</f>
        <v>50</v>
      </c>
      <c r="Q55" s="120"/>
      <c r="R55" s="72"/>
    </row>
    <row r="56" spans="1:18" x14ac:dyDescent="0.2">
      <c r="A56" s="48" t="s">
        <v>53</v>
      </c>
      <c r="B56" s="39">
        <v>0</v>
      </c>
      <c r="C56" s="40">
        <v>0</v>
      </c>
      <c r="D56" s="42">
        <v>0</v>
      </c>
      <c r="E56" s="41">
        <v>20</v>
      </c>
      <c r="F56" s="71">
        <v>0</v>
      </c>
      <c r="G56" s="71">
        <v>0</v>
      </c>
      <c r="H56" s="71"/>
      <c r="I56" s="29">
        <f>SUM(B56:H56)</f>
        <v>20</v>
      </c>
      <c r="J56" s="30">
        <f>COUNTIF(B56:H56,"&gt;0")</f>
        <v>1</v>
      </c>
      <c r="K56" s="30">
        <f>MIN(B56:H56)</f>
        <v>0</v>
      </c>
      <c r="L56" s="30">
        <f>IF(J56=1,I56,I56-K56)</f>
        <v>20</v>
      </c>
      <c r="M56" s="31">
        <f>RANK(I56,$I$5:$I$131,0)</f>
        <v>50</v>
      </c>
      <c r="N56" s="32">
        <f>RANK(L56,$L$5:$L$131,0)</f>
        <v>50</v>
      </c>
      <c r="Q56" s="120"/>
      <c r="R56" s="72"/>
    </row>
    <row r="57" spans="1:18" x14ac:dyDescent="0.2">
      <c r="A57" s="48" t="s">
        <v>30</v>
      </c>
      <c r="B57" s="39">
        <v>0</v>
      </c>
      <c r="C57" s="40">
        <v>0</v>
      </c>
      <c r="D57" s="94">
        <v>20</v>
      </c>
      <c r="E57" s="41">
        <v>0</v>
      </c>
      <c r="F57" s="71">
        <v>0</v>
      </c>
      <c r="G57" s="71">
        <v>0</v>
      </c>
      <c r="H57" s="71"/>
      <c r="I57" s="29">
        <f>SUM(B57:H57)</f>
        <v>20</v>
      </c>
      <c r="J57" s="30">
        <f>COUNTIF(B57:H57,"&gt;0")</f>
        <v>1</v>
      </c>
      <c r="K57" s="30">
        <f>MIN(B57:H57)</f>
        <v>0</v>
      </c>
      <c r="L57" s="30">
        <f>IF(J57=1,I57,I57-K57)</f>
        <v>20</v>
      </c>
      <c r="M57" s="31">
        <f>RANK(I57,$I$5:$I$131,0)</f>
        <v>50</v>
      </c>
      <c r="N57" s="32">
        <f>RANK(L57,$L$5:$L$131,0)</f>
        <v>50</v>
      </c>
      <c r="Q57" s="120"/>
      <c r="R57" s="72"/>
    </row>
    <row r="58" spans="1:18" x14ac:dyDescent="0.2">
      <c r="A58" s="48" t="s">
        <v>198</v>
      </c>
      <c r="B58" s="39">
        <v>0</v>
      </c>
      <c r="C58" s="40">
        <v>0</v>
      </c>
      <c r="D58" s="42">
        <v>17</v>
      </c>
      <c r="E58" s="41">
        <v>0</v>
      </c>
      <c r="F58" s="71">
        <v>0</v>
      </c>
      <c r="G58" s="71">
        <v>0</v>
      </c>
      <c r="H58" s="71"/>
      <c r="I58" s="29">
        <f>SUM(B58:H58)</f>
        <v>17</v>
      </c>
      <c r="J58" s="30">
        <f>COUNTIF(B58:H58,"&gt;0")</f>
        <v>1</v>
      </c>
      <c r="K58" s="30">
        <f>MIN(B58:H58)</f>
        <v>0</v>
      </c>
      <c r="L58" s="30">
        <f>IF(J58=1,I58,I58-K58)</f>
        <v>17</v>
      </c>
      <c r="M58" s="31">
        <f>RANK(I58,$I$5:$I$131,0)</f>
        <v>54</v>
      </c>
      <c r="N58" s="32">
        <f>RANK(L58,$L$5:$L$131,0)</f>
        <v>54</v>
      </c>
      <c r="Q58" s="120"/>
      <c r="R58" s="72"/>
    </row>
    <row r="59" spans="1:18" x14ac:dyDescent="0.2">
      <c r="A59" s="48" t="s">
        <v>25</v>
      </c>
      <c r="B59" s="39">
        <v>15</v>
      </c>
      <c r="C59" s="40">
        <v>0</v>
      </c>
      <c r="D59" s="42">
        <v>0</v>
      </c>
      <c r="E59" s="41">
        <v>0</v>
      </c>
      <c r="F59" s="71">
        <v>0</v>
      </c>
      <c r="G59" s="71">
        <v>0</v>
      </c>
      <c r="H59" s="71"/>
      <c r="I59" s="29">
        <f>SUM(B59:H59)</f>
        <v>15</v>
      </c>
      <c r="J59" s="30">
        <f>COUNTIF(B59:H59,"&gt;0")</f>
        <v>1</v>
      </c>
      <c r="K59" s="30">
        <f>MIN(B59:H59)</f>
        <v>0</v>
      </c>
      <c r="L59" s="30">
        <f>IF(J59=1,I59,I59-K59)</f>
        <v>15</v>
      </c>
      <c r="M59" s="31">
        <f>RANK(I59,$I$5:$I$131,0)</f>
        <v>55</v>
      </c>
      <c r="N59" s="32">
        <f>RANK(L59,$L$5:$L$131,0)</f>
        <v>55</v>
      </c>
      <c r="Q59" s="120"/>
      <c r="R59" s="72"/>
    </row>
    <row r="60" spans="1:18" x14ac:dyDescent="0.2">
      <c r="A60" s="48" t="s">
        <v>202</v>
      </c>
      <c r="B60" s="39">
        <v>0</v>
      </c>
      <c r="C60" s="40">
        <v>0</v>
      </c>
      <c r="D60" s="42">
        <v>0</v>
      </c>
      <c r="E60" s="41">
        <v>14</v>
      </c>
      <c r="F60" s="71">
        <v>0</v>
      </c>
      <c r="G60" s="71">
        <v>0</v>
      </c>
      <c r="H60" s="71"/>
      <c r="I60" s="29">
        <f>SUM(B60:H60)</f>
        <v>14</v>
      </c>
      <c r="J60" s="30">
        <f>COUNTIF(B60:H60,"&gt;0")</f>
        <v>1</v>
      </c>
      <c r="K60" s="30">
        <f>MIN(B60:H60)</f>
        <v>0</v>
      </c>
      <c r="L60" s="30">
        <f>IF(J60=1,I60,I60-K60)</f>
        <v>14</v>
      </c>
      <c r="M60" s="31">
        <f>RANK(I60,$I$5:$I$131,0)</f>
        <v>56</v>
      </c>
      <c r="N60" s="32">
        <f>RANK(L60,$L$5:$L$131,0)</f>
        <v>56</v>
      </c>
      <c r="Q60" s="120"/>
      <c r="R60" s="72"/>
    </row>
    <row r="61" spans="1:18" x14ac:dyDescent="0.2">
      <c r="A61" s="48" t="s">
        <v>136</v>
      </c>
      <c r="B61" s="39">
        <v>0</v>
      </c>
      <c r="C61" s="40">
        <v>0</v>
      </c>
      <c r="D61" s="42">
        <v>13</v>
      </c>
      <c r="E61" s="41">
        <v>0</v>
      </c>
      <c r="F61" s="71">
        <v>0</v>
      </c>
      <c r="G61" s="71">
        <v>0</v>
      </c>
      <c r="H61" s="71"/>
      <c r="I61" s="29">
        <f>SUM(B61:H61)</f>
        <v>13</v>
      </c>
      <c r="J61" s="30">
        <f>COUNTIF(B61:H61,"&gt;0")</f>
        <v>1</v>
      </c>
      <c r="K61" s="30">
        <f>MIN(B61:H61)</f>
        <v>0</v>
      </c>
      <c r="L61" s="30">
        <f>IF(J61=1,I61,I61-K61)</f>
        <v>13</v>
      </c>
      <c r="M61" s="31">
        <f>RANK(I61,$I$5:$I$131,0)</f>
        <v>57</v>
      </c>
      <c r="N61" s="32">
        <f>RANK(L61,$L$5:$L$131,0)</f>
        <v>57</v>
      </c>
      <c r="Q61" s="120"/>
      <c r="R61" s="72"/>
    </row>
    <row r="62" spans="1:18" x14ac:dyDescent="0.2">
      <c r="A62" s="48" t="s">
        <v>27</v>
      </c>
      <c r="B62" s="39">
        <v>0</v>
      </c>
      <c r="C62" s="40">
        <v>0</v>
      </c>
      <c r="D62" s="42">
        <v>0</v>
      </c>
      <c r="E62" s="41">
        <v>11</v>
      </c>
      <c r="F62" s="71">
        <v>0</v>
      </c>
      <c r="G62" s="71">
        <v>0</v>
      </c>
      <c r="H62" s="71"/>
      <c r="I62" s="29">
        <f>SUM(B62:H62)</f>
        <v>11</v>
      </c>
      <c r="J62" s="30">
        <f>COUNTIF(B62:H62,"&gt;0")</f>
        <v>1</v>
      </c>
      <c r="K62" s="30">
        <f>MIN(B62:H62)</f>
        <v>0</v>
      </c>
      <c r="L62" s="30">
        <f>IF(J62=1,I62,I62-K62)</f>
        <v>11</v>
      </c>
      <c r="M62" s="31">
        <f>RANK(I62,$I$5:$I$131,0)</f>
        <v>58</v>
      </c>
      <c r="N62" s="32">
        <f>RANK(L62,$L$5:$L$131,0)</f>
        <v>58</v>
      </c>
      <c r="Q62" s="120"/>
      <c r="R62" s="72"/>
    </row>
    <row r="63" spans="1:18" x14ac:dyDescent="0.2">
      <c r="A63" s="48" t="s">
        <v>96</v>
      </c>
      <c r="B63" s="39">
        <v>10</v>
      </c>
      <c r="C63" s="40">
        <v>0</v>
      </c>
      <c r="D63" s="42">
        <v>1</v>
      </c>
      <c r="E63" s="41">
        <v>0</v>
      </c>
      <c r="F63" s="71">
        <v>0</v>
      </c>
      <c r="G63" s="71">
        <v>0</v>
      </c>
      <c r="H63" s="71"/>
      <c r="I63" s="29">
        <f>SUM(B63:H63)</f>
        <v>11</v>
      </c>
      <c r="J63" s="30">
        <f>COUNTIF(B63:H63,"&gt;0")</f>
        <v>2</v>
      </c>
      <c r="K63" s="30">
        <f>MIN(B63:H63)</f>
        <v>0</v>
      </c>
      <c r="L63" s="30">
        <f>IF(J63=1,I63,I63-K63)</f>
        <v>11</v>
      </c>
      <c r="M63" s="31">
        <f>RANK(I63,$I$5:$I$131,0)</f>
        <v>58</v>
      </c>
      <c r="N63" s="32">
        <f>RANK(L63,$L$5:$L$131,0)</f>
        <v>58</v>
      </c>
      <c r="Q63" s="120"/>
      <c r="R63" s="72"/>
    </row>
    <row r="64" spans="1:18" x14ac:dyDescent="0.2">
      <c r="A64" s="48" t="s">
        <v>199</v>
      </c>
      <c r="B64" s="39">
        <v>0</v>
      </c>
      <c r="C64" s="40">
        <v>0</v>
      </c>
      <c r="D64" s="42">
        <v>1</v>
      </c>
      <c r="E64" s="41">
        <v>0</v>
      </c>
      <c r="F64" s="71">
        <v>0</v>
      </c>
      <c r="G64" s="71">
        <v>10</v>
      </c>
      <c r="H64" s="71"/>
      <c r="I64" s="29">
        <f>SUM(B64:H64)</f>
        <v>11</v>
      </c>
      <c r="J64" s="30">
        <f>COUNTIF(B64:H64,"&gt;0")</f>
        <v>2</v>
      </c>
      <c r="K64" s="30">
        <f>MIN(B64:H64)</f>
        <v>0</v>
      </c>
      <c r="L64" s="30">
        <f>IF(J64=1,I64,I64-K64)</f>
        <v>11</v>
      </c>
      <c r="M64" s="31">
        <f>RANK(I64,$I$5:$I$131,0)</f>
        <v>58</v>
      </c>
      <c r="N64" s="32">
        <f>RANK(L64,$L$5:$L$131,0)</f>
        <v>58</v>
      </c>
      <c r="Q64" s="120"/>
      <c r="R64" s="72"/>
    </row>
    <row r="65" spans="1:18" x14ac:dyDescent="0.2">
      <c r="A65" s="48" t="s">
        <v>5</v>
      </c>
      <c r="B65" s="39">
        <v>0</v>
      </c>
      <c r="C65" s="40">
        <v>0</v>
      </c>
      <c r="D65" s="42">
        <v>0</v>
      </c>
      <c r="E65" s="41">
        <v>0</v>
      </c>
      <c r="F65" s="71">
        <v>0</v>
      </c>
      <c r="G65" s="71">
        <v>8</v>
      </c>
      <c r="H65" s="71"/>
      <c r="I65" s="29">
        <f>SUM(B65:H65)</f>
        <v>8</v>
      </c>
      <c r="J65" s="30">
        <f>COUNTIF(B65:H65,"&gt;0")</f>
        <v>1</v>
      </c>
      <c r="K65" s="30">
        <f>MIN(B65:H65)</f>
        <v>0</v>
      </c>
      <c r="L65" s="30">
        <f>IF(J65=1,I65,I65-K65)</f>
        <v>8</v>
      </c>
      <c r="M65" s="31">
        <f>RANK(I65,$I$5:$I$131,0)</f>
        <v>61</v>
      </c>
      <c r="N65" s="32">
        <f>RANK(L65,$L$5:$L$131,0)</f>
        <v>61</v>
      </c>
      <c r="Q65" s="120"/>
      <c r="R65" s="72"/>
    </row>
    <row r="66" spans="1:18" x14ac:dyDescent="0.2">
      <c r="A66" s="48" t="s">
        <v>255</v>
      </c>
      <c r="B66" s="39">
        <v>0</v>
      </c>
      <c r="C66" s="40">
        <v>0</v>
      </c>
      <c r="D66" s="42">
        <v>0</v>
      </c>
      <c r="E66" s="41">
        <v>0</v>
      </c>
      <c r="F66" s="71">
        <v>0</v>
      </c>
      <c r="G66" s="71">
        <v>6</v>
      </c>
      <c r="H66" s="71"/>
      <c r="I66" s="29">
        <f>SUM(B66:H66)</f>
        <v>6</v>
      </c>
      <c r="J66" s="30">
        <f>COUNTIF(B66:H66,"&gt;0")</f>
        <v>1</v>
      </c>
      <c r="K66" s="30">
        <f>MIN(B66:H66)</f>
        <v>0</v>
      </c>
      <c r="L66" s="30">
        <f>IF(J66=1,I66,I66-K66)</f>
        <v>6</v>
      </c>
      <c r="M66" s="31">
        <f>RANK(I66,$I$5:$I$131,0)</f>
        <v>62</v>
      </c>
      <c r="N66" s="32">
        <f>RANK(L66,$L$5:$L$131,0)</f>
        <v>62</v>
      </c>
      <c r="Q66" s="120"/>
      <c r="R66" s="72"/>
    </row>
    <row r="67" spans="1:18" x14ac:dyDescent="0.2">
      <c r="A67" s="48" t="s">
        <v>256</v>
      </c>
      <c r="B67" s="40">
        <v>0</v>
      </c>
      <c r="C67" s="40">
        <v>0</v>
      </c>
      <c r="D67" s="42">
        <v>0</v>
      </c>
      <c r="E67" s="41">
        <v>0</v>
      </c>
      <c r="F67" s="71">
        <v>0</v>
      </c>
      <c r="G67" s="71">
        <v>5</v>
      </c>
      <c r="H67" s="71"/>
      <c r="I67" s="29">
        <f>SUM(B67:H67)</f>
        <v>5</v>
      </c>
      <c r="J67" s="30">
        <f>COUNTIF(B67:H67,"&gt;0")</f>
        <v>1</v>
      </c>
      <c r="K67" s="30">
        <f>MIN(B67:H67)</f>
        <v>0</v>
      </c>
      <c r="L67" s="30">
        <f>IF(J67=1,I67,I67-K67)</f>
        <v>5</v>
      </c>
      <c r="M67" s="31">
        <f>RANK(I67,$I$5:$I$131,0)</f>
        <v>63</v>
      </c>
      <c r="N67" s="32">
        <f>RANK(L67,$L$5:$L$131,0)</f>
        <v>63</v>
      </c>
      <c r="Q67" s="120"/>
      <c r="R67" s="72"/>
    </row>
    <row r="68" spans="1:18" x14ac:dyDescent="0.2">
      <c r="A68" s="48" t="s">
        <v>88</v>
      </c>
      <c r="B68" s="39">
        <v>0</v>
      </c>
      <c r="C68" s="40">
        <v>0</v>
      </c>
      <c r="D68" s="42">
        <v>0</v>
      </c>
      <c r="E68" s="41">
        <v>5</v>
      </c>
      <c r="F68" s="71">
        <v>0</v>
      </c>
      <c r="G68" s="71">
        <v>0</v>
      </c>
      <c r="H68" s="71"/>
      <c r="I68" s="29">
        <f>SUM(B68:H68)</f>
        <v>5</v>
      </c>
      <c r="J68" s="30">
        <f>COUNTIF(B68:H68,"&gt;0")</f>
        <v>1</v>
      </c>
      <c r="K68" s="30">
        <f>MIN(B68:H68)</f>
        <v>0</v>
      </c>
      <c r="L68" s="30">
        <f>IF(J68=1,I68,I68-K68)</f>
        <v>5</v>
      </c>
      <c r="M68" s="31">
        <f>RANK(I68,$I$5:$I$131,0)</f>
        <v>63</v>
      </c>
      <c r="N68" s="32">
        <f>RANK(L68,$L$5:$L$131,0)</f>
        <v>63</v>
      </c>
      <c r="Q68" s="120"/>
      <c r="R68" s="72"/>
    </row>
    <row r="69" spans="1:18" x14ac:dyDescent="0.2">
      <c r="A69" s="48" t="s">
        <v>205</v>
      </c>
      <c r="B69" s="39">
        <v>0</v>
      </c>
      <c r="C69" s="40">
        <v>0</v>
      </c>
      <c r="D69" s="42">
        <v>4</v>
      </c>
      <c r="E69" s="41">
        <v>0</v>
      </c>
      <c r="F69" s="71">
        <v>0</v>
      </c>
      <c r="G69" s="71">
        <v>0</v>
      </c>
      <c r="H69" s="71"/>
      <c r="I69" s="29">
        <f>SUM(B69:H69)</f>
        <v>4</v>
      </c>
      <c r="J69" s="30">
        <f>COUNTIF(B69:H69,"&gt;0")</f>
        <v>1</v>
      </c>
      <c r="K69" s="30">
        <f>MIN(B69:H69)</f>
        <v>0</v>
      </c>
      <c r="L69" s="30">
        <f>IF(J69=1,I69,I69-K69)</f>
        <v>4</v>
      </c>
      <c r="M69" s="31">
        <f>RANK(I69,$I$5:$I$131,0)</f>
        <v>65</v>
      </c>
      <c r="N69" s="32">
        <f>RANK(L69,$L$5:$L$131,0)</f>
        <v>65</v>
      </c>
      <c r="Q69" s="120"/>
      <c r="R69" s="72"/>
    </row>
    <row r="70" spans="1:18" x14ac:dyDescent="0.2">
      <c r="A70" s="48" t="s">
        <v>206</v>
      </c>
      <c r="B70" s="39">
        <v>0</v>
      </c>
      <c r="C70" s="40">
        <v>0</v>
      </c>
      <c r="D70" s="42">
        <v>1</v>
      </c>
      <c r="E70" s="41">
        <v>0</v>
      </c>
      <c r="F70" s="71">
        <v>0</v>
      </c>
      <c r="G70" s="71">
        <v>0</v>
      </c>
      <c r="H70" s="71"/>
      <c r="I70" s="29">
        <f>SUM(B70:H70)</f>
        <v>1</v>
      </c>
      <c r="J70" s="30">
        <f>COUNTIF(B70:H70,"&gt;0")</f>
        <v>1</v>
      </c>
      <c r="K70" s="30">
        <f>MIN(B70:H70)</f>
        <v>0</v>
      </c>
      <c r="L70" s="30">
        <f>IF(J70=1,I70,I70-K70)</f>
        <v>1</v>
      </c>
      <c r="M70" s="31">
        <f>RANK(I70,$I$5:$I$131,0)</f>
        <v>66</v>
      </c>
      <c r="N70" s="32">
        <f>RANK(L70,$L$5:$L$131,0)</f>
        <v>66</v>
      </c>
      <c r="Q70" s="120"/>
      <c r="R70" s="72"/>
    </row>
    <row r="71" spans="1:18" x14ac:dyDescent="0.2">
      <c r="A71" s="49" t="s">
        <v>40</v>
      </c>
      <c r="B71" s="39">
        <v>0</v>
      </c>
      <c r="C71" s="40">
        <v>0</v>
      </c>
      <c r="D71" s="42">
        <v>0</v>
      </c>
      <c r="E71" s="41">
        <v>0</v>
      </c>
      <c r="F71" s="71">
        <v>0</v>
      </c>
      <c r="G71" s="71">
        <v>0</v>
      </c>
      <c r="H71" s="71"/>
      <c r="I71" s="29">
        <f>SUM(B71:H71)</f>
        <v>0</v>
      </c>
      <c r="J71" s="30">
        <f>COUNTIF(B71:H71,"&gt;0")</f>
        <v>0</v>
      </c>
      <c r="K71" s="30">
        <f>MIN(B71:H71)</f>
        <v>0</v>
      </c>
      <c r="L71" s="30">
        <f>IF(J71=1,I71,I71-K71)</f>
        <v>0</v>
      </c>
      <c r="M71" s="31">
        <f>RANK(I71,$I$5:$I$131,0)</f>
        <v>67</v>
      </c>
      <c r="N71" s="32">
        <f>RANK(L71,$L$5:$L$131,0)</f>
        <v>67</v>
      </c>
      <c r="Q71" s="120"/>
      <c r="R71" s="72"/>
    </row>
    <row r="72" spans="1:18" x14ac:dyDescent="0.2">
      <c r="A72" s="48" t="s">
        <v>76</v>
      </c>
      <c r="B72" s="39">
        <v>0</v>
      </c>
      <c r="C72" s="40">
        <v>0</v>
      </c>
      <c r="D72" s="42">
        <v>0</v>
      </c>
      <c r="E72" s="41">
        <v>0</v>
      </c>
      <c r="F72" s="71">
        <v>0</v>
      </c>
      <c r="G72" s="71">
        <v>0</v>
      </c>
      <c r="H72" s="71"/>
      <c r="I72" s="29">
        <f>SUM(B72:H72)</f>
        <v>0</v>
      </c>
      <c r="J72" s="30">
        <f>COUNTIF(B72:H72,"&gt;0")</f>
        <v>0</v>
      </c>
      <c r="K72" s="30">
        <f>MIN(B72:H72)</f>
        <v>0</v>
      </c>
      <c r="L72" s="30">
        <f>IF(J72=1,I72,I72-K72)</f>
        <v>0</v>
      </c>
      <c r="M72" s="31">
        <f>RANK(I72,$I$5:$I$131,0)</f>
        <v>67</v>
      </c>
      <c r="N72" s="32">
        <f>RANK(L72,$L$5:$L$131,0)</f>
        <v>67</v>
      </c>
      <c r="R72" s="72"/>
    </row>
    <row r="73" spans="1:18" x14ac:dyDescent="0.2">
      <c r="A73" s="48" t="s">
        <v>108</v>
      </c>
      <c r="B73" s="39">
        <v>0</v>
      </c>
      <c r="C73" s="40">
        <v>0</v>
      </c>
      <c r="D73" s="42">
        <v>0</v>
      </c>
      <c r="E73" s="41">
        <v>0</v>
      </c>
      <c r="F73" s="71">
        <v>0</v>
      </c>
      <c r="G73" s="71">
        <v>0</v>
      </c>
      <c r="H73" s="71"/>
      <c r="I73" s="29">
        <f>SUM(B73:H73)</f>
        <v>0</v>
      </c>
      <c r="J73" s="30">
        <f>COUNTIF(B73:H73,"&gt;0")</f>
        <v>0</v>
      </c>
      <c r="K73" s="30">
        <f>MIN(B73:H73)</f>
        <v>0</v>
      </c>
      <c r="L73" s="30">
        <f>IF(J73=1,I73,I73-K73)</f>
        <v>0</v>
      </c>
      <c r="M73" s="31">
        <f>RANK(I73,$I$5:$I$131,0)</f>
        <v>67</v>
      </c>
      <c r="N73" s="32">
        <f>RANK(L73,$L$5:$L$131,0)</f>
        <v>67</v>
      </c>
      <c r="R73" s="72"/>
    </row>
    <row r="74" spans="1:18" x14ac:dyDescent="0.2">
      <c r="A74" s="48" t="s">
        <v>20</v>
      </c>
      <c r="B74" s="39">
        <v>0</v>
      </c>
      <c r="C74" s="40">
        <v>0</v>
      </c>
      <c r="D74" s="42">
        <v>0</v>
      </c>
      <c r="E74" s="41">
        <v>0</v>
      </c>
      <c r="F74" s="71">
        <v>0</v>
      </c>
      <c r="G74" s="71">
        <v>0</v>
      </c>
      <c r="H74" s="71"/>
      <c r="I74" s="29">
        <f>SUM(B74:H74)</f>
        <v>0</v>
      </c>
      <c r="J74" s="30">
        <f>COUNTIF(B74:H74,"&gt;0")</f>
        <v>0</v>
      </c>
      <c r="K74" s="30">
        <f>MIN(B74:H74)</f>
        <v>0</v>
      </c>
      <c r="L74" s="30">
        <f>IF(J74=1,I74,I74-K74)</f>
        <v>0</v>
      </c>
      <c r="M74" s="31">
        <f>RANK(I74,$I$5:$I$131,0)</f>
        <v>67</v>
      </c>
      <c r="N74" s="32">
        <f>RANK(L74,$L$5:$L$131,0)</f>
        <v>67</v>
      </c>
      <c r="R74" s="72"/>
    </row>
    <row r="75" spans="1:18" x14ac:dyDescent="0.2">
      <c r="A75" s="48" t="s">
        <v>112</v>
      </c>
      <c r="B75" s="39">
        <v>0</v>
      </c>
      <c r="C75" s="40">
        <v>0</v>
      </c>
      <c r="D75" s="42">
        <v>0</v>
      </c>
      <c r="E75" s="41">
        <v>0</v>
      </c>
      <c r="F75" s="71">
        <v>0</v>
      </c>
      <c r="G75" s="71">
        <v>0</v>
      </c>
      <c r="H75" s="71"/>
      <c r="I75" s="29">
        <f>SUM(B75:H75)</f>
        <v>0</v>
      </c>
      <c r="J75" s="30">
        <f>COUNTIF(B75:H75,"&gt;0")</f>
        <v>0</v>
      </c>
      <c r="K75" s="30">
        <f>MIN(B75:H75)</f>
        <v>0</v>
      </c>
      <c r="L75" s="30">
        <f>IF(J75=1,I75,I75-K75)</f>
        <v>0</v>
      </c>
      <c r="M75" s="31">
        <f>RANK(I75,$I$5:$I$131,0)</f>
        <v>67</v>
      </c>
      <c r="N75" s="32">
        <f>RANK(L75,$L$5:$L$131,0)</f>
        <v>67</v>
      </c>
      <c r="R75" s="72"/>
    </row>
    <row r="76" spans="1:18" x14ac:dyDescent="0.2">
      <c r="A76" s="48" t="s">
        <v>82</v>
      </c>
      <c r="B76" s="39">
        <v>0</v>
      </c>
      <c r="C76" s="40">
        <v>0</v>
      </c>
      <c r="D76" s="42">
        <v>0</v>
      </c>
      <c r="E76" s="41">
        <v>0</v>
      </c>
      <c r="F76" s="71">
        <v>0</v>
      </c>
      <c r="G76" s="71">
        <v>0</v>
      </c>
      <c r="H76" s="71"/>
      <c r="I76" s="29">
        <f>SUM(B76:H76)</f>
        <v>0</v>
      </c>
      <c r="J76" s="30">
        <f>COUNTIF(B76:H76,"&gt;0")</f>
        <v>0</v>
      </c>
      <c r="K76" s="30">
        <f>MIN(B76:H76)</f>
        <v>0</v>
      </c>
      <c r="L76" s="30">
        <f>IF(J76=1,I76,I76-K76)</f>
        <v>0</v>
      </c>
      <c r="M76" s="31">
        <f>RANK(I76,$I$5:$I$131,0)</f>
        <v>67</v>
      </c>
      <c r="N76" s="32">
        <f>RANK(L76,$L$5:$L$131,0)</f>
        <v>67</v>
      </c>
      <c r="R76" s="72"/>
    </row>
    <row r="77" spans="1:18" x14ac:dyDescent="0.2">
      <c r="A77" s="48" t="s">
        <v>83</v>
      </c>
      <c r="B77" s="39">
        <v>0</v>
      </c>
      <c r="C77" s="40">
        <v>0</v>
      </c>
      <c r="D77" s="42">
        <v>0</v>
      </c>
      <c r="E77" s="41">
        <v>0</v>
      </c>
      <c r="F77" s="71">
        <v>0</v>
      </c>
      <c r="G77" s="71">
        <v>0</v>
      </c>
      <c r="H77" s="71"/>
      <c r="I77" s="29">
        <f>SUM(B77:H77)</f>
        <v>0</v>
      </c>
      <c r="J77" s="30">
        <f>COUNTIF(B77:H77,"&gt;0")</f>
        <v>0</v>
      </c>
      <c r="K77" s="30">
        <f>MIN(B77:H77)</f>
        <v>0</v>
      </c>
      <c r="L77" s="30">
        <f>IF(J77=1,I77,I77-K77)</f>
        <v>0</v>
      </c>
      <c r="M77" s="31">
        <f>RANK(I77,$I$5:$I$131,0)</f>
        <v>67</v>
      </c>
      <c r="N77" s="32">
        <f>RANK(L77,$L$5:$L$131,0)</f>
        <v>67</v>
      </c>
      <c r="R77" s="72"/>
    </row>
    <row r="78" spans="1:18" x14ac:dyDescent="0.2">
      <c r="A78" s="48" t="s">
        <v>37</v>
      </c>
      <c r="B78" s="39">
        <v>0</v>
      </c>
      <c r="C78" s="40">
        <v>0</v>
      </c>
      <c r="D78" s="42">
        <v>0</v>
      </c>
      <c r="E78" s="41">
        <v>0</v>
      </c>
      <c r="F78" s="71">
        <v>0</v>
      </c>
      <c r="G78" s="71">
        <v>0</v>
      </c>
      <c r="H78" s="71"/>
      <c r="I78" s="29">
        <f>SUM(B78:H78)</f>
        <v>0</v>
      </c>
      <c r="J78" s="30">
        <f>COUNTIF(B78:H78,"&gt;0")</f>
        <v>0</v>
      </c>
      <c r="K78" s="30">
        <f>MIN(B78:H78)</f>
        <v>0</v>
      </c>
      <c r="L78" s="30">
        <f>IF(J78=1,I78,I78-K78)</f>
        <v>0</v>
      </c>
      <c r="M78" s="31">
        <f>RANK(I78,$I$5:$I$131,0)</f>
        <v>67</v>
      </c>
      <c r="N78" s="32">
        <f>RANK(L78,$L$5:$L$131,0)</f>
        <v>67</v>
      </c>
      <c r="R78" s="72"/>
    </row>
    <row r="79" spans="1:18" x14ac:dyDescent="0.2">
      <c r="A79" s="48" t="s">
        <v>84</v>
      </c>
      <c r="B79" s="39">
        <v>0</v>
      </c>
      <c r="C79" s="40">
        <v>0</v>
      </c>
      <c r="D79" s="42">
        <v>0</v>
      </c>
      <c r="E79" s="41">
        <v>0</v>
      </c>
      <c r="F79" s="71">
        <v>0</v>
      </c>
      <c r="G79" s="71">
        <v>0</v>
      </c>
      <c r="H79" s="71"/>
      <c r="I79" s="29">
        <f>SUM(B79:H79)</f>
        <v>0</v>
      </c>
      <c r="J79" s="30">
        <f>COUNTIF(B79:H79,"&gt;0")</f>
        <v>0</v>
      </c>
      <c r="K79" s="30">
        <f>MIN(B79:H79)</f>
        <v>0</v>
      </c>
      <c r="L79" s="30">
        <f>IF(J79=1,I79,I79-K79)</f>
        <v>0</v>
      </c>
      <c r="M79" s="31">
        <f>RANK(I79,$I$5:$I$131,0)</f>
        <v>67</v>
      </c>
      <c r="N79" s="32">
        <f>RANK(L79,$L$5:$L$131,0)</f>
        <v>67</v>
      </c>
      <c r="R79" s="72"/>
    </row>
    <row r="80" spans="1:18" x14ac:dyDescent="0.2">
      <c r="A80" s="48" t="s">
        <v>13</v>
      </c>
      <c r="B80" s="39">
        <v>0</v>
      </c>
      <c r="C80" s="40">
        <v>0</v>
      </c>
      <c r="D80" s="42">
        <v>0</v>
      </c>
      <c r="E80" s="41">
        <v>0</v>
      </c>
      <c r="F80" s="71">
        <v>0</v>
      </c>
      <c r="G80" s="71">
        <v>0</v>
      </c>
      <c r="H80" s="71"/>
      <c r="I80" s="29">
        <f>SUM(B80:H80)</f>
        <v>0</v>
      </c>
      <c r="J80" s="30">
        <f>COUNTIF(B80:H80,"&gt;0")</f>
        <v>0</v>
      </c>
      <c r="K80" s="30">
        <f>MIN(B80:H80)</f>
        <v>0</v>
      </c>
      <c r="L80" s="30">
        <f>IF(J80=1,I80,I80-K80)</f>
        <v>0</v>
      </c>
      <c r="M80" s="31">
        <f>RANK(I80,$I$5:$I$131,0)</f>
        <v>67</v>
      </c>
      <c r="N80" s="32">
        <f>RANK(L80,$L$5:$L$131,0)</f>
        <v>67</v>
      </c>
      <c r="R80" s="72"/>
    </row>
    <row r="81" spans="1:18" x14ac:dyDescent="0.2">
      <c r="A81" s="48" t="s">
        <v>19</v>
      </c>
      <c r="B81" s="39">
        <v>0</v>
      </c>
      <c r="C81" s="40">
        <v>0</v>
      </c>
      <c r="D81" s="42">
        <v>0</v>
      </c>
      <c r="E81" s="41">
        <v>0</v>
      </c>
      <c r="F81" s="71">
        <v>0</v>
      </c>
      <c r="G81" s="71">
        <v>0</v>
      </c>
      <c r="H81" s="71"/>
      <c r="I81" s="29">
        <f>SUM(B81:H81)</f>
        <v>0</v>
      </c>
      <c r="J81" s="30">
        <f>COUNTIF(B81:H81,"&gt;0")</f>
        <v>0</v>
      </c>
      <c r="K81" s="30">
        <f>MIN(B81:H81)</f>
        <v>0</v>
      </c>
      <c r="L81" s="30">
        <f>IF(J81=1,I81,I81-K81)</f>
        <v>0</v>
      </c>
      <c r="M81" s="31">
        <f>RANK(I81,$I$5:$I$131,0)</f>
        <v>67</v>
      </c>
      <c r="N81" s="32">
        <f>RANK(L81,$L$5:$L$131,0)</f>
        <v>67</v>
      </c>
      <c r="R81" s="72"/>
    </row>
    <row r="82" spans="1:18" x14ac:dyDescent="0.2">
      <c r="A82" s="48" t="s">
        <v>110</v>
      </c>
      <c r="B82" s="39">
        <v>0</v>
      </c>
      <c r="C82" s="40">
        <v>0</v>
      </c>
      <c r="D82" s="42">
        <v>0</v>
      </c>
      <c r="E82" s="41">
        <v>0</v>
      </c>
      <c r="F82" s="71">
        <v>0</v>
      </c>
      <c r="G82" s="71">
        <v>0</v>
      </c>
      <c r="H82" s="71"/>
      <c r="I82" s="29">
        <f>SUM(B82:H82)</f>
        <v>0</v>
      </c>
      <c r="J82" s="30">
        <f>COUNTIF(B82:H82,"&gt;0")</f>
        <v>0</v>
      </c>
      <c r="K82" s="30">
        <f>MIN(B82:H82)</f>
        <v>0</v>
      </c>
      <c r="L82" s="30">
        <f>IF(J82=1,I82,I82-K82)</f>
        <v>0</v>
      </c>
      <c r="M82" s="31">
        <f>RANK(I82,$I$5:$I$131,0)</f>
        <v>67</v>
      </c>
      <c r="N82" s="32">
        <f>RANK(L82,$L$5:$L$131,0)</f>
        <v>67</v>
      </c>
      <c r="R82" s="72"/>
    </row>
    <row r="83" spans="1:18" x14ac:dyDescent="0.2">
      <c r="A83" s="48" t="s">
        <v>79</v>
      </c>
      <c r="B83" s="39">
        <v>0</v>
      </c>
      <c r="C83" s="40">
        <v>0</v>
      </c>
      <c r="D83" s="42">
        <v>0</v>
      </c>
      <c r="E83" s="41">
        <v>0</v>
      </c>
      <c r="F83" s="71">
        <v>0</v>
      </c>
      <c r="G83" s="71">
        <v>0</v>
      </c>
      <c r="H83" s="71"/>
      <c r="I83" s="29">
        <f>SUM(B83:H83)</f>
        <v>0</v>
      </c>
      <c r="J83" s="30">
        <f>COUNTIF(B83:H83,"&gt;0")</f>
        <v>0</v>
      </c>
      <c r="K83" s="30">
        <f>MIN(B83:H83)</f>
        <v>0</v>
      </c>
      <c r="L83" s="30">
        <f>IF(J83=1,I83,I83-K83)</f>
        <v>0</v>
      </c>
      <c r="M83" s="31">
        <f>RANK(I83,$I$5:$I$131,0)</f>
        <v>67</v>
      </c>
      <c r="N83" s="32">
        <f>RANK(L83,$L$5:$L$131,0)</f>
        <v>67</v>
      </c>
      <c r="R83" s="72"/>
    </row>
    <row r="84" spans="1:18" x14ac:dyDescent="0.2">
      <c r="A84" s="48" t="s">
        <v>85</v>
      </c>
      <c r="B84" s="39">
        <v>0</v>
      </c>
      <c r="C84" s="40">
        <v>0</v>
      </c>
      <c r="D84" s="42">
        <v>0</v>
      </c>
      <c r="E84" s="41">
        <v>0</v>
      </c>
      <c r="F84" s="71">
        <v>0</v>
      </c>
      <c r="G84" s="71">
        <v>0</v>
      </c>
      <c r="H84" s="71"/>
      <c r="I84" s="29">
        <f>SUM(B84:H84)</f>
        <v>0</v>
      </c>
      <c r="J84" s="30">
        <f>COUNTIF(B84:H84,"&gt;0")</f>
        <v>0</v>
      </c>
      <c r="K84" s="30">
        <f>MIN(B84:H84)</f>
        <v>0</v>
      </c>
      <c r="L84" s="30">
        <f>IF(J84=1,I84,I84-K84)</f>
        <v>0</v>
      </c>
      <c r="M84" s="31">
        <f>RANK(I84,$I$5:$I$131,0)</f>
        <v>67</v>
      </c>
      <c r="N84" s="32">
        <f>RANK(L84,$L$5:$L$131,0)</f>
        <v>67</v>
      </c>
      <c r="R84" s="72"/>
    </row>
    <row r="85" spans="1:18" x14ac:dyDescent="0.2">
      <c r="A85" s="48" t="s">
        <v>86</v>
      </c>
      <c r="B85" s="39">
        <v>0</v>
      </c>
      <c r="C85" s="40">
        <v>0</v>
      </c>
      <c r="D85" s="42">
        <v>0</v>
      </c>
      <c r="E85" s="41">
        <v>0</v>
      </c>
      <c r="F85" s="71">
        <v>0</v>
      </c>
      <c r="G85" s="71">
        <v>0</v>
      </c>
      <c r="H85" s="71"/>
      <c r="I85" s="29">
        <f>SUM(B85:H85)</f>
        <v>0</v>
      </c>
      <c r="J85" s="30">
        <f>COUNTIF(B85:H85,"&gt;0")</f>
        <v>0</v>
      </c>
      <c r="K85" s="30">
        <f>MIN(B85:H85)</f>
        <v>0</v>
      </c>
      <c r="L85" s="30">
        <f>IF(J85=1,I85,I85-K85)</f>
        <v>0</v>
      </c>
      <c r="M85" s="31">
        <f>RANK(I85,$I$5:$I$131,0)</f>
        <v>67</v>
      </c>
      <c r="N85" s="32">
        <f>RANK(L85,$L$5:$L$131,0)</f>
        <v>67</v>
      </c>
      <c r="R85" s="72"/>
    </row>
    <row r="86" spans="1:18" x14ac:dyDescent="0.2">
      <c r="A86" s="48" t="s">
        <v>38</v>
      </c>
      <c r="B86" s="39">
        <v>0</v>
      </c>
      <c r="C86" s="40">
        <v>0</v>
      </c>
      <c r="D86" s="42">
        <v>0</v>
      </c>
      <c r="E86" s="41">
        <v>0</v>
      </c>
      <c r="F86" s="71">
        <v>0</v>
      </c>
      <c r="G86" s="71">
        <v>0</v>
      </c>
      <c r="H86" s="71"/>
      <c r="I86" s="29">
        <f>SUM(B86:H86)</f>
        <v>0</v>
      </c>
      <c r="J86" s="30">
        <f>COUNTIF(B86:H86,"&gt;0")</f>
        <v>0</v>
      </c>
      <c r="K86" s="30">
        <f>MIN(B86:H86)</f>
        <v>0</v>
      </c>
      <c r="L86" s="30">
        <f>IF(J86=1,I86,I86-K86)</f>
        <v>0</v>
      </c>
      <c r="M86" s="31">
        <f>RANK(I86,$I$5:$I$131,0)</f>
        <v>67</v>
      </c>
      <c r="N86" s="32">
        <f>RANK(L86,$L$5:$L$131,0)</f>
        <v>67</v>
      </c>
      <c r="R86" s="72"/>
    </row>
    <row r="87" spans="1:18" x14ac:dyDescent="0.2">
      <c r="A87" s="48" t="s">
        <v>87</v>
      </c>
      <c r="B87" s="39">
        <v>0</v>
      </c>
      <c r="C87" s="40">
        <v>0</v>
      </c>
      <c r="D87" s="42">
        <v>0</v>
      </c>
      <c r="E87" s="41">
        <v>0</v>
      </c>
      <c r="F87" s="71">
        <v>0</v>
      </c>
      <c r="G87" s="71">
        <v>0</v>
      </c>
      <c r="H87" s="71"/>
      <c r="I87" s="29">
        <f>SUM(B87:H87)</f>
        <v>0</v>
      </c>
      <c r="J87" s="30">
        <f>COUNTIF(B87:H87,"&gt;0")</f>
        <v>0</v>
      </c>
      <c r="K87" s="30">
        <f>MIN(B87:H87)</f>
        <v>0</v>
      </c>
      <c r="L87" s="30">
        <f>IF(J87=1,I87,I87-K87)</f>
        <v>0</v>
      </c>
      <c r="M87" s="31">
        <f>RANK(I87,$I$5:$I$131,0)</f>
        <v>67</v>
      </c>
      <c r="N87" s="32">
        <f>RANK(L87,$L$5:$L$131,0)</f>
        <v>67</v>
      </c>
      <c r="R87" s="72"/>
    </row>
    <row r="88" spans="1:18" x14ac:dyDescent="0.2">
      <c r="A88" s="48" t="s">
        <v>55</v>
      </c>
      <c r="B88" s="39">
        <v>0</v>
      </c>
      <c r="C88" s="40">
        <v>0</v>
      </c>
      <c r="D88" s="42">
        <v>0</v>
      </c>
      <c r="E88" s="41">
        <v>0</v>
      </c>
      <c r="F88" s="71">
        <v>0</v>
      </c>
      <c r="G88" s="71">
        <v>0</v>
      </c>
      <c r="H88" s="71"/>
      <c r="I88" s="29">
        <f>SUM(B88:H88)</f>
        <v>0</v>
      </c>
      <c r="J88" s="30">
        <f>COUNTIF(B88:H88,"&gt;0")</f>
        <v>0</v>
      </c>
      <c r="K88" s="30">
        <f>MIN(B88:H88)</f>
        <v>0</v>
      </c>
      <c r="L88" s="30">
        <f>IF(J88=1,I88,I88-K88)</f>
        <v>0</v>
      </c>
      <c r="M88" s="31">
        <f>RANK(I88,$I$5:$I$131,0)</f>
        <v>67</v>
      </c>
      <c r="N88" s="32">
        <f>RANK(L88,$L$5:$L$131,0)</f>
        <v>67</v>
      </c>
      <c r="R88" s="72"/>
    </row>
    <row r="89" spans="1:18" x14ac:dyDescent="0.2">
      <c r="A89" s="48" t="s">
        <v>36</v>
      </c>
      <c r="B89" s="39">
        <v>0</v>
      </c>
      <c r="C89" s="40">
        <v>0</v>
      </c>
      <c r="D89" s="42">
        <v>0</v>
      </c>
      <c r="E89" s="41">
        <v>0</v>
      </c>
      <c r="F89" s="71">
        <v>0</v>
      </c>
      <c r="G89" s="71">
        <v>0</v>
      </c>
      <c r="H89" s="71"/>
      <c r="I89" s="29">
        <f>SUM(B89:H89)</f>
        <v>0</v>
      </c>
      <c r="J89" s="30">
        <f>COUNTIF(B89:H89,"&gt;0")</f>
        <v>0</v>
      </c>
      <c r="K89" s="30">
        <f>MIN(B89:H89)</f>
        <v>0</v>
      </c>
      <c r="L89" s="30">
        <f>IF(J89=1,I89,I89-K89)</f>
        <v>0</v>
      </c>
      <c r="M89" s="31">
        <f>RANK(I89,$I$5:$I$131,0)</f>
        <v>67</v>
      </c>
      <c r="N89" s="32">
        <f>RANK(L89,$L$5:$L$131,0)</f>
        <v>67</v>
      </c>
      <c r="R89" s="72"/>
    </row>
    <row r="90" spans="1:18" x14ac:dyDescent="0.2">
      <c r="A90" s="48" t="s">
        <v>131</v>
      </c>
      <c r="B90" s="39">
        <v>0</v>
      </c>
      <c r="C90" s="40">
        <v>0</v>
      </c>
      <c r="D90" s="42">
        <v>0</v>
      </c>
      <c r="E90" s="41">
        <v>0</v>
      </c>
      <c r="F90" s="71">
        <v>0</v>
      </c>
      <c r="G90" s="71">
        <v>0</v>
      </c>
      <c r="H90" s="71"/>
      <c r="I90" s="29">
        <f>SUM(B90:H90)</f>
        <v>0</v>
      </c>
      <c r="J90" s="30">
        <f>COUNTIF(B90:H90,"&gt;0")</f>
        <v>0</v>
      </c>
      <c r="K90" s="30">
        <f>MIN(B90:H90)</f>
        <v>0</v>
      </c>
      <c r="L90" s="30">
        <f>IF(J90=1,I90,I90-K90)</f>
        <v>0</v>
      </c>
      <c r="M90" s="31">
        <f>RANK(I90,$I$5:$I$131,0)</f>
        <v>67</v>
      </c>
      <c r="N90" s="32">
        <f>RANK(L90,$L$5:$L$131,0)</f>
        <v>67</v>
      </c>
      <c r="R90" s="72"/>
    </row>
    <row r="91" spans="1:18" x14ac:dyDescent="0.2">
      <c r="A91" s="48" t="s">
        <v>51</v>
      </c>
      <c r="B91" s="39">
        <v>0</v>
      </c>
      <c r="C91" s="40">
        <v>0</v>
      </c>
      <c r="D91" s="42">
        <v>0</v>
      </c>
      <c r="E91" s="41">
        <v>0</v>
      </c>
      <c r="F91" s="71">
        <v>0</v>
      </c>
      <c r="G91" s="71">
        <v>0</v>
      </c>
      <c r="H91" s="71"/>
      <c r="I91" s="29">
        <f>SUM(B91:H91)</f>
        <v>0</v>
      </c>
      <c r="J91" s="30">
        <f>COUNTIF(B91:H91,"&gt;0")</f>
        <v>0</v>
      </c>
      <c r="K91" s="30">
        <f>MIN(B91:H91)</f>
        <v>0</v>
      </c>
      <c r="L91" s="30">
        <f>IF(J91=1,I91,I91-K91)</f>
        <v>0</v>
      </c>
      <c r="M91" s="31">
        <f>RANK(I91,$I$5:$I$131,0)</f>
        <v>67</v>
      </c>
      <c r="N91" s="32">
        <f>RANK(L91,$L$5:$L$131,0)</f>
        <v>67</v>
      </c>
      <c r="R91" s="72"/>
    </row>
    <row r="92" spans="1:18" x14ac:dyDescent="0.2">
      <c r="A92" s="48" t="s">
        <v>106</v>
      </c>
      <c r="B92" s="39">
        <v>0</v>
      </c>
      <c r="C92" s="40">
        <v>0</v>
      </c>
      <c r="D92" s="42">
        <v>0</v>
      </c>
      <c r="E92" s="41">
        <v>0</v>
      </c>
      <c r="F92" s="71">
        <v>0</v>
      </c>
      <c r="G92" s="71">
        <v>0</v>
      </c>
      <c r="H92" s="71"/>
      <c r="I92" s="29">
        <f>SUM(B92:H92)</f>
        <v>0</v>
      </c>
      <c r="J92" s="30">
        <f>COUNTIF(B92:H92,"&gt;0")</f>
        <v>0</v>
      </c>
      <c r="K92" s="30">
        <f>MIN(B92:H92)</f>
        <v>0</v>
      </c>
      <c r="L92" s="30">
        <f>IF(J92=1,I92,I92-K92)</f>
        <v>0</v>
      </c>
      <c r="M92" s="31">
        <f>RANK(I92,$I$5:$I$131,0)</f>
        <v>67</v>
      </c>
      <c r="N92" s="32">
        <f>RANK(L92,$L$5:$L$131,0)</f>
        <v>67</v>
      </c>
      <c r="R92" s="72"/>
    </row>
    <row r="93" spans="1:18" x14ac:dyDescent="0.2">
      <c r="A93" s="48" t="s">
        <v>54</v>
      </c>
      <c r="B93" s="39">
        <v>0</v>
      </c>
      <c r="C93" s="40">
        <v>0</v>
      </c>
      <c r="D93" s="42">
        <v>0</v>
      </c>
      <c r="E93" s="41">
        <v>0</v>
      </c>
      <c r="F93" s="71">
        <v>0</v>
      </c>
      <c r="G93" s="71">
        <v>0</v>
      </c>
      <c r="H93" s="71"/>
      <c r="I93" s="29">
        <f>SUM(B93:H93)</f>
        <v>0</v>
      </c>
      <c r="J93" s="30">
        <f>COUNTIF(B93:H93,"&gt;0")</f>
        <v>0</v>
      </c>
      <c r="K93" s="30">
        <f>MIN(B93:H93)</f>
        <v>0</v>
      </c>
      <c r="L93" s="30">
        <f>IF(J93=1,I93,I93-K93)</f>
        <v>0</v>
      </c>
      <c r="M93" s="31">
        <f>RANK(I93,$I$5:$I$131,0)</f>
        <v>67</v>
      </c>
      <c r="N93" s="32">
        <f>RANK(L93,$L$5:$L$131,0)</f>
        <v>67</v>
      </c>
      <c r="R93" s="72"/>
    </row>
    <row r="94" spans="1:18" x14ac:dyDescent="0.2">
      <c r="A94" s="48" t="s">
        <v>77</v>
      </c>
      <c r="B94" s="39">
        <v>0</v>
      </c>
      <c r="C94" s="40">
        <v>0</v>
      </c>
      <c r="D94" s="42">
        <v>0</v>
      </c>
      <c r="E94" s="41">
        <v>0</v>
      </c>
      <c r="F94" s="71">
        <v>0</v>
      </c>
      <c r="G94" s="71">
        <v>0</v>
      </c>
      <c r="H94" s="71"/>
      <c r="I94" s="29">
        <f>SUM(B94:H94)</f>
        <v>0</v>
      </c>
      <c r="J94" s="30">
        <f>COUNTIF(B94:H94,"&gt;0")</f>
        <v>0</v>
      </c>
      <c r="K94" s="30">
        <f>MIN(B94:H94)</f>
        <v>0</v>
      </c>
      <c r="L94" s="30">
        <f>IF(J94=1,I94,I94-K94)</f>
        <v>0</v>
      </c>
      <c r="M94" s="31">
        <f>RANK(I94,$I$5:$I$131,0)</f>
        <v>67</v>
      </c>
      <c r="N94" s="32">
        <f>RANK(L94,$L$5:$L$131,0)</f>
        <v>67</v>
      </c>
      <c r="R94" s="72"/>
    </row>
    <row r="95" spans="1:18" x14ac:dyDescent="0.2">
      <c r="A95" s="48" t="s">
        <v>117</v>
      </c>
      <c r="B95" s="39">
        <v>0</v>
      </c>
      <c r="C95" s="40">
        <v>0</v>
      </c>
      <c r="D95" s="42">
        <v>0</v>
      </c>
      <c r="E95" s="41">
        <v>0</v>
      </c>
      <c r="F95" s="71">
        <v>0</v>
      </c>
      <c r="G95" s="71">
        <v>0</v>
      </c>
      <c r="H95" s="71"/>
      <c r="I95" s="29">
        <f>SUM(B95:H95)</f>
        <v>0</v>
      </c>
      <c r="J95" s="30">
        <f>COUNTIF(B95:H95,"&gt;0")</f>
        <v>0</v>
      </c>
      <c r="K95" s="30">
        <f>MIN(B95:H95)</f>
        <v>0</v>
      </c>
      <c r="L95" s="30">
        <f>IF(J95=1,I95,I95-K95)</f>
        <v>0</v>
      </c>
      <c r="M95" s="31">
        <f>RANK(I95,$I$5:$I$131,0)</f>
        <v>67</v>
      </c>
      <c r="N95" s="32">
        <f>RANK(L95,$L$5:$L$131,0)</f>
        <v>67</v>
      </c>
      <c r="R95" s="72"/>
    </row>
    <row r="96" spans="1:18" x14ac:dyDescent="0.2">
      <c r="A96" s="48" t="s">
        <v>89</v>
      </c>
      <c r="B96" s="39">
        <v>0</v>
      </c>
      <c r="C96" s="40">
        <v>0</v>
      </c>
      <c r="D96" s="42">
        <v>0</v>
      </c>
      <c r="E96" s="41">
        <v>0</v>
      </c>
      <c r="F96" s="71">
        <v>0</v>
      </c>
      <c r="G96" s="71">
        <v>0</v>
      </c>
      <c r="H96" s="71"/>
      <c r="I96" s="29">
        <f>SUM(B96:H96)</f>
        <v>0</v>
      </c>
      <c r="J96" s="30">
        <f>COUNTIF(B96:H96,"&gt;0")</f>
        <v>0</v>
      </c>
      <c r="K96" s="30">
        <f>MIN(B96:H96)</f>
        <v>0</v>
      </c>
      <c r="L96" s="30">
        <f>IF(J96=1,I96,I96-K96)</f>
        <v>0</v>
      </c>
      <c r="M96" s="31">
        <f>RANK(I96,$I$5:$I$131,0)</f>
        <v>67</v>
      </c>
      <c r="N96" s="32">
        <f>RANK(L96,$L$5:$L$131,0)</f>
        <v>67</v>
      </c>
      <c r="R96" s="72"/>
    </row>
    <row r="97" spans="1:18" x14ac:dyDescent="0.2">
      <c r="A97" s="48" t="s">
        <v>90</v>
      </c>
      <c r="B97" s="39">
        <v>0</v>
      </c>
      <c r="C97" s="40">
        <v>0</v>
      </c>
      <c r="D97" s="42">
        <v>0</v>
      </c>
      <c r="E97" s="41">
        <v>0</v>
      </c>
      <c r="F97" s="71">
        <v>0</v>
      </c>
      <c r="G97" s="71">
        <v>0</v>
      </c>
      <c r="H97" s="71"/>
      <c r="I97" s="29">
        <f>SUM(B97:H97)</f>
        <v>0</v>
      </c>
      <c r="J97" s="30">
        <f>COUNTIF(B97:H97,"&gt;0")</f>
        <v>0</v>
      </c>
      <c r="K97" s="30">
        <f>MIN(B97:H97)</f>
        <v>0</v>
      </c>
      <c r="L97" s="30">
        <f>IF(J97=1,I97,I97-K97)</f>
        <v>0</v>
      </c>
      <c r="M97" s="31">
        <f>RANK(I97,$I$5:$I$131,0)</f>
        <v>67</v>
      </c>
      <c r="N97" s="32">
        <f>RANK(L97,$L$5:$L$131,0)</f>
        <v>67</v>
      </c>
      <c r="R97" s="72"/>
    </row>
    <row r="98" spans="1:18" x14ac:dyDescent="0.2">
      <c r="A98" s="48" t="s">
        <v>46</v>
      </c>
      <c r="B98" s="39">
        <v>0</v>
      </c>
      <c r="C98" s="40">
        <v>0</v>
      </c>
      <c r="D98" s="42">
        <v>0</v>
      </c>
      <c r="E98" s="41">
        <v>0</v>
      </c>
      <c r="F98" s="71">
        <v>0</v>
      </c>
      <c r="G98" s="71">
        <v>0</v>
      </c>
      <c r="H98" s="71"/>
      <c r="I98" s="29">
        <f>SUM(B98:H98)</f>
        <v>0</v>
      </c>
      <c r="J98" s="30">
        <f>COUNTIF(B98:H98,"&gt;0")</f>
        <v>0</v>
      </c>
      <c r="K98" s="30">
        <f>MIN(B98:H98)</f>
        <v>0</v>
      </c>
      <c r="L98" s="30">
        <f>IF(J98=1,I98,I98-K98)</f>
        <v>0</v>
      </c>
      <c r="M98" s="31">
        <f>RANK(I98,$I$5:$I$131,0)</f>
        <v>67</v>
      </c>
      <c r="N98" s="32">
        <f>RANK(L98,$L$5:$L$131,0)</f>
        <v>67</v>
      </c>
      <c r="R98" s="72"/>
    </row>
    <row r="99" spans="1:18" x14ac:dyDescent="0.2">
      <c r="A99" s="48" t="s">
        <v>132</v>
      </c>
      <c r="B99" s="39">
        <v>0</v>
      </c>
      <c r="C99" s="40">
        <v>0</v>
      </c>
      <c r="D99" s="42">
        <v>0</v>
      </c>
      <c r="E99" s="41">
        <v>0</v>
      </c>
      <c r="F99" s="71">
        <v>0</v>
      </c>
      <c r="G99" s="71">
        <v>0</v>
      </c>
      <c r="H99" s="71"/>
      <c r="I99" s="29">
        <f>SUM(B99:H99)</f>
        <v>0</v>
      </c>
      <c r="J99" s="30">
        <f>COUNTIF(B99:H99,"&gt;0")</f>
        <v>0</v>
      </c>
      <c r="K99" s="30">
        <f>MIN(B99:H99)</f>
        <v>0</v>
      </c>
      <c r="L99" s="30">
        <f>IF(J99=1,I99,I99-K99)</f>
        <v>0</v>
      </c>
      <c r="M99" s="31">
        <f>RANK(I99,$I$5:$I$131,0)</f>
        <v>67</v>
      </c>
      <c r="N99" s="32">
        <f>RANK(L99,$L$5:$L$131,0)</f>
        <v>67</v>
      </c>
      <c r="R99" s="72"/>
    </row>
    <row r="100" spans="1:18" x14ac:dyDescent="0.2">
      <c r="A100" s="48" t="s">
        <v>91</v>
      </c>
      <c r="B100" s="39">
        <v>0</v>
      </c>
      <c r="C100" s="40">
        <v>0</v>
      </c>
      <c r="D100" s="42">
        <v>0</v>
      </c>
      <c r="E100" s="41">
        <v>0</v>
      </c>
      <c r="F100" s="71">
        <v>0</v>
      </c>
      <c r="G100" s="71">
        <v>0</v>
      </c>
      <c r="H100" s="71"/>
      <c r="I100" s="29">
        <f>SUM(B100:H100)</f>
        <v>0</v>
      </c>
      <c r="J100" s="30">
        <f>COUNTIF(B100:H100,"&gt;0")</f>
        <v>0</v>
      </c>
      <c r="K100" s="30">
        <f>MIN(B100:H100)</f>
        <v>0</v>
      </c>
      <c r="L100" s="30">
        <f>IF(J100=1,I100,I100-K100)</f>
        <v>0</v>
      </c>
      <c r="M100" s="31">
        <f>RANK(I100,$I$5:$I$131,0)</f>
        <v>67</v>
      </c>
      <c r="N100" s="32">
        <f>RANK(L100,$L$5:$L$131,0)</f>
        <v>67</v>
      </c>
      <c r="R100" s="72"/>
    </row>
    <row r="101" spans="1:18" x14ac:dyDescent="0.2">
      <c r="A101" s="48" t="s">
        <v>9</v>
      </c>
      <c r="B101" s="39">
        <v>0</v>
      </c>
      <c r="C101" s="40">
        <v>0</v>
      </c>
      <c r="D101" s="42">
        <v>0</v>
      </c>
      <c r="E101" s="41">
        <v>0</v>
      </c>
      <c r="F101" s="71">
        <v>0</v>
      </c>
      <c r="G101" s="71">
        <v>0</v>
      </c>
      <c r="H101" s="71"/>
      <c r="I101" s="29">
        <f>SUM(B101:H101)</f>
        <v>0</v>
      </c>
      <c r="J101" s="30">
        <f>COUNTIF(B101:H101,"&gt;0")</f>
        <v>0</v>
      </c>
      <c r="K101" s="30">
        <f>MIN(B101:H101)</f>
        <v>0</v>
      </c>
      <c r="L101" s="30">
        <f>IF(J101=1,I101,I101-K101)</f>
        <v>0</v>
      </c>
      <c r="M101" s="31">
        <f>RANK(I101,$I$5:$I$131,0)</f>
        <v>67</v>
      </c>
      <c r="N101" s="32">
        <f>RANK(L101,$L$5:$L$131,0)</f>
        <v>67</v>
      </c>
      <c r="R101" s="72"/>
    </row>
    <row r="102" spans="1:18" x14ac:dyDescent="0.2">
      <c r="A102" s="48" t="s">
        <v>115</v>
      </c>
      <c r="B102" s="39">
        <v>0</v>
      </c>
      <c r="C102" s="40">
        <v>0</v>
      </c>
      <c r="D102" s="42">
        <v>0</v>
      </c>
      <c r="E102" s="41">
        <v>0</v>
      </c>
      <c r="F102" s="71">
        <v>0</v>
      </c>
      <c r="G102" s="71">
        <v>0</v>
      </c>
      <c r="H102" s="71"/>
      <c r="I102" s="29">
        <f>SUM(B102:H102)</f>
        <v>0</v>
      </c>
      <c r="J102" s="30">
        <f>COUNTIF(B102:H102,"&gt;0")</f>
        <v>0</v>
      </c>
      <c r="K102" s="30">
        <f>MIN(B102:H102)</f>
        <v>0</v>
      </c>
      <c r="L102" s="30">
        <f>IF(J102=1,I102,I102-K102)</f>
        <v>0</v>
      </c>
      <c r="M102" s="31">
        <f>RANK(I102,$I$5:$I$131,0)</f>
        <v>67</v>
      </c>
      <c r="N102" s="32">
        <f>RANK(L102,$L$5:$L$131,0)</f>
        <v>67</v>
      </c>
      <c r="R102" s="72"/>
    </row>
    <row r="103" spans="1:18" x14ac:dyDescent="0.2">
      <c r="A103" s="48" t="s">
        <v>118</v>
      </c>
      <c r="B103" s="39">
        <v>0</v>
      </c>
      <c r="C103" s="40">
        <v>0</v>
      </c>
      <c r="D103" s="42">
        <v>0</v>
      </c>
      <c r="E103" s="41">
        <v>0</v>
      </c>
      <c r="F103" s="71">
        <v>0</v>
      </c>
      <c r="G103" s="71">
        <v>0</v>
      </c>
      <c r="H103" s="71"/>
      <c r="I103" s="29">
        <f>SUM(B103:H103)</f>
        <v>0</v>
      </c>
      <c r="J103" s="30">
        <f>COUNTIF(B103:H103,"&gt;0")</f>
        <v>0</v>
      </c>
      <c r="K103" s="30">
        <f>MIN(B103:H103)</f>
        <v>0</v>
      </c>
      <c r="L103" s="30">
        <f>IF(J103=1,I103,I103-K103)</f>
        <v>0</v>
      </c>
      <c r="M103" s="31">
        <f>RANK(I103,$I$5:$I$131,0)</f>
        <v>67</v>
      </c>
      <c r="N103" s="32">
        <f>RANK(L103,$L$5:$L$131,0)</f>
        <v>67</v>
      </c>
      <c r="R103" s="72"/>
    </row>
    <row r="104" spans="1:18" x14ac:dyDescent="0.2">
      <c r="A104" s="48" t="s">
        <v>119</v>
      </c>
      <c r="B104" s="39">
        <v>0</v>
      </c>
      <c r="C104" s="40">
        <v>0</v>
      </c>
      <c r="D104" s="42">
        <v>0</v>
      </c>
      <c r="E104" s="41">
        <v>0</v>
      </c>
      <c r="F104" s="71">
        <v>0</v>
      </c>
      <c r="G104" s="71">
        <v>0</v>
      </c>
      <c r="H104" s="71"/>
      <c r="I104" s="29">
        <f>SUM(B104:H104)</f>
        <v>0</v>
      </c>
      <c r="J104" s="30">
        <f>COUNTIF(B104:H104,"&gt;0")</f>
        <v>0</v>
      </c>
      <c r="K104" s="30">
        <f>MIN(B104:H104)</f>
        <v>0</v>
      </c>
      <c r="L104" s="30">
        <f>IF(J104=1,I104,I104-K104)</f>
        <v>0</v>
      </c>
      <c r="M104" s="31">
        <f>RANK(I104,$I$5:$I$131,0)</f>
        <v>67</v>
      </c>
      <c r="N104" s="32">
        <f>RANK(L104,$L$5:$L$131,0)</f>
        <v>67</v>
      </c>
      <c r="R104" s="72"/>
    </row>
    <row r="105" spans="1:18" x14ac:dyDescent="0.2">
      <c r="A105" s="48" t="s">
        <v>92</v>
      </c>
      <c r="B105" s="39">
        <v>0</v>
      </c>
      <c r="C105" s="40">
        <v>0</v>
      </c>
      <c r="D105" s="42">
        <v>0</v>
      </c>
      <c r="E105" s="41">
        <v>0</v>
      </c>
      <c r="F105" s="71">
        <v>0</v>
      </c>
      <c r="G105" s="71">
        <v>0</v>
      </c>
      <c r="H105" s="71"/>
      <c r="I105" s="29">
        <f>SUM(B105:H105)</f>
        <v>0</v>
      </c>
      <c r="J105" s="30">
        <f>COUNTIF(B105:H105,"&gt;0")</f>
        <v>0</v>
      </c>
      <c r="K105" s="30">
        <f>MIN(B105:H105)</f>
        <v>0</v>
      </c>
      <c r="L105" s="30">
        <f>IF(J105=1,I105,I105-K105)</f>
        <v>0</v>
      </c>
      <c r="M105" s="31">
        <f>RANK(I105,$I$5:$I$131,0)</f>
        <v>67</v>
      </c>
      <c r="N105" s="32">
        <f>RANK(L105,$L$5:$L$131,0)</f>
        <v>67</v>
      </c>
      <c r="R105" s="72"/>
    </row>
    <row r="106" spans="1:18" x14ac:dyDescent="0.2">
      <c r="A106" s="48" t="s">
        <v>120</v>
      </c>
      <c r="B106" s="39">
        <v>0</v>
      </c>
      <c r="C106" s="40">
        <v>0</v>
      </c>
      <c r="D106" s="42">
        <v>0</v>
      </c>
      <c r="E106" s="41">
        <v>0</v>
      </c>
      <c r="F106" s="71">
        <v>0</v>
      </c>
      <c r="G106" s="71">
        <v>0</v>
      </c>
      <c r="H106" s="71"/>
      <c r="I106" s="29">
        <f>SUM(B106:H106)</f>
        <v>0</v>
      </c>
      <c r="J106" s="30">
        <f>COUNTIF(B106:H106,"&gt;0")</f>
        <v>0</v>
      </c>
      <c r="K106" s="30">
        <f>MIN(B106:H106)</f>
        <v>0</v>
      </c>
      <c r="L106" s="30">
        <f>IF(J106=1,I106,I106-K106)</f>
        <v>0</v>
      </c>
      <c r="M106" s="31">
        <f>RANK(I106,$I$5:$I$131,0)</f>
        <v>67</v>
      </c>
      <c r="N106" s="32">
        <f>RANK(L106,$L$5:$L$131,0)</f>
        <v>67</v>
      </c>
      <c r="R106" s="72"/>
    </row>
    <row r="107" spans="1:18" x14ac:dyDescent="0.2">
      <c r="A107" s="48" t="s">
        <v>7</v>
      </c>
      <c r="B107" s="39">
        <v>0</v>
      </c>
      <c r="C107" s="40">
        <v>0</v>
      </c>
      <c r="D107" s="42">
        <v>0</v>
      </c>
      <c r="E107" s="41">
        <v>0</v>
      </c>
      <c r="F107" s="71">
        <v>0</v>
      </c>
      <c r="G107" s="71">
        <v>0</v>
      </c>
      <c r="H107" s="71"/>
      <c r="I107" s="29">
        <f>SUM(B107:H107)</f>
        <v>0</v>
      </c>
      <c r="J107" s="30">
        <f>COUNTIF(B107:H107,"&gt;0")</f>
        <v>0</v>
      </c>
      <c r="K107" s="30">
        <f>MIN(B107:H107)</f>
        <v>0</v>
      </c>
      <c r="L107" s="30">
        <f>IF(J107=1,I107,I107-K107)</f>
        <v>0</v>
      </c>
      <c r="M107" s="31">
        <f>RANK(I107,$I$5:$I$131,0)</f>
        <v>67</v>
      </c>
      <c r="N107" s="32">
        <f>RANK(L107,$L$5:$L$131,0)</f>
        <v>67</v>
      </c>
      <c r="R107" s="73"/>
    </row>
    <row r="108" spans="1:18" x14ac:dyDescent="0.2">
      <c r="A108" s="74" t="s">
        <v>111</v>
      </c>
      <c r="B108" s="39">
        <v>0</v>
      </c>
      <c r="C108" s="40">
        <v>0</v>
      </c>
      <c r="D108" s="42">
        <v>0</v>
      </c>
      <c r="E108" s="41">
        <v>0</v>
      </c>
      <c r="F108" s="71">
        <v>0</v>
      </c>
      <c r="G108" s="71">
        <v>0</v>
      </c>
      <c r="H108" s="71"/>
      <c r="I108" s="29">
        <f>SUM(B108:H108)</f>
        <v>0</v>
      </c>
      <c r="J108" s="30">
        <f>COUNTIF(B108:H108,"&gt;0")</f>
        <v>0</v>
      </c>
      <c r="K108" s="30">
        <f>MIN(B108:H108)</f>
        <v>0</v>
      </c>
      <c r="L108" s="30">
        <f>IF(J108=1,I108,I108-K108)</f>
        <v>0</v>
      </c>
      <c r="M108" s="31">
        <f>RANK(I108,$I$5:$I$131,0)</f>
        <v>67</v>
      </c>
      <c r="N108" s="32">
        <f>RANK(L108,$L$5:$L$131,0)</f>
        <v>67</v>
      </c>
      <c r="R108" s="73"/>
    </row>
    <row r="109" spans="1:18" x14ac:dyDescent="0.2">
      <c r="A109" s="74" t="s">
        <v>94</v>
      </c>
      <c r="B109" s="39">
        <v>0</v>
      </c>
      <c r="C109" s="40">
        <v>0</v>
      </c>
      <c r="D109" s="42">
        <v>0</v>
      </c>
      <c r="E109" s="41">
        <v>0</v>
      </c>
      <c r="F109" s="71">
        <v>0</v>
      </c>
      <c r="G109" s="71">
        <v>0</v>
      </c>
      <c r="H109" s="71"/>
      <c r="I109" s="29">
        <f>SUM(B109:H109)</f>
        <v>0</v>
      </c>
      <c r="J109" s="30">
        <f>COUNTIF(B109:H109,"&gt;0")</f>
        <v>0</v>
      </c>
      <c r="K109" s="30">
        <f>MIN(B109:H109)</f>
        <v>0</v>
      </c>
      <c r="L109" s="30">
        <f>IF(J109=1,I109,I109-K109)</f>
        <v>0</v>
      </c>
      <c r="M109" s="31">
        <f>RANK(I109,$I$5:$I$131,0)</f>
        <v>67</v>
      </c>
      <c r="N109" s="32">
        <f>RANK(L109,$L$5:$L$131,0)</f>
        <v>67</v>
      </c>
      <c r="R109" s="73"/>
    </row>
    <row r="110" spans="1:18" x14ac:dyDescent="0.2">
      <c r="A110" s="74" t="s">
        <v>95</v>
      </c>
      <c r="B110" s="39">
        <v>0</v>
      </c>
      <c r="C110" s="40">
        <v>0</v>
      </c>
      <c r="D110" s="42">
        <v>0</v>
      </c>
      <c r="E110" s="41">
        <v>0</v>
      </c>
      <c r="F110" s="71">
        <v>0</v>
      </c>
      <c r="G110" s="71">
        <v>0</v>
      </c>
      <c r="H110" s="71"/>
      <c r="I110" s="29">
        <f>SUM(B110:H110)</f>
        <v>0</v>
      </c>
      <c r="J110" s="30">
        <f>COUNTIF(B110:H110,"&gt;0")</f>
        <v>0</v>
      </c>
      <c r="K110" s="30">
        <f>MIN(B110:H110)</f>
        <v>0</v>
      </c>
      <c r="L110" s="30">
        <f>IF(J110=1,I110,I110-K110)</f>
        <v>0</v>
      </c>
      <c r="M110" s="31">
        <f>RANK(I110,$I$5:$I$131,0)</f>
        <v>67</v>
      </c>
      <c r="N110" s="32">
        <f>RANK(L110,$L$5:$L$131,0)</f>
        <v>67</v>
      </c>
      <c r="R110" s="73"/>
    </row>
    <row r="111" spans="1:18" x14ac:dyDescent="0.2">
      <c r="A111" s="74" t="s">
        <v>201</v>
      </c>
      <c r="B111" s="39">
        <v>0</v>
      </c>
      <c r="C111" s="40">
        <v>0</v>
      </c>
      <c r="D111" s="42">
        <v>0</v>
      </c>
      <c r="E111" s="41">
        <v>0</v>
      </c>
      <c r="F111" s="71">
        <v>0</v>
      </c>
      <c r="G111" s="71">
        <v>0</v>
      </c>
      <c r="H111" s="71"/>
      <c r="I111" s="29">
        <f>SUM(B111:H111)</f>
        <v>0</v>
      </c>
      <c r="J111" s="30">
        <f>COUNTIF(B111:H111,"&gt;0")</f>
        <v>0</v>
      </c>
      <c r="K111" s="30">
        <f>MIN(B111:H111)</f>
        <v>0</v>
      </c>
      <c r="L111" s="30">
        <f>IF(J111=1,I111,I111-K111)</f>
        <v>0</v>
      </c>
      <c r="M111" s="31">
        <f>RANK(I111,$I$5:$I$131,0)</f>
        <v>67</v>
      </c>
      <c r="N111" s="32">
        <f>RANK(L111,$L$5:$L$131,0)</f>
        <v>67</v>
      </c>
      <c r="R111" s="73"/>
    </row>
    <row r="112" spans="1:18" x14ac:dyDescent="0.2">
      <c r="A112" s="74" t="s">
        <v>98</v>
      </c>
      <c r="B112" s="39">
        <v>0</v>
      </c>
      <c r="C112" s="40">
        <v>0</v>
      </c>
      <c r="D112" s="42">
        <v>0</v>
      </c>
      <c r="E112" s="41">
        <v>0</v>
      </c>
      <c r="F112" s="71">
        <v>0</v>
      </c>
      <c r="G112" s="71">
        <v>0</v>
      </c>
      <c r="H112" s="71"/>
      <c r="I112" s="29">
        <f>SUM(B112:H112)</f>
        <v>0</v>
      </c>
      <c r="J112" s="30">
        <f>COUNTIF(B112:H112,"&gt;0")</f>
        <v>0</v>
      </c>
      <c r="K112" s="30">
        <f>MIN(B112:H112)</f>
        <v>0</v>
      </c>
      <c r="L112" s="30">
        <f>IF(J112=1,I112,I112-K112)</f>
        <v>0</v>
      </c>
      <c r="M112" s="31">
        <f>RANK(I112,$I$5:$I$131,0)</f>
        <v>67</v>
      </c>
      <c r="N112" s="32">
        <f>RANK(L112,$L$5:$L$131,0)</f>
        <v>67</v>
      </c>
      <c r="R112" s="73"/>
    </row>
    <row r="113" spans="1:18" x14ac:dyDescent="0.2">
      <c r="A113" s="74" t="s">
        <v>23</v>
      </c>
      <c r="B113" s="39">
        <v>0</v>
      </c>
      <c r="C113" s="40">
        <v>0</v>
      </c>
      <c r="D113" s="42">
        <v>0</v>
      </c>
      <c r="E113" s="41">
        <v>0</v>
      </c>
      <c r="F113" s="71">
        <v>0</v>
      </c>
      <c r="G113" s="71">
        <v>0</v>
      </c>
      <c r="H113" s="71"/>
      <c r="I113" s="29">
        <f>SUM(B113:H113)</f>
        <v>0</v>
      </c>
      <c r="J113" s="30">
        <f>COUNTIF(B113:H113,"&gt;0")</f>
        <v>0</v>
      </c>
      <c r="K113" s="30">
        <f>MIN(B113:H113)</f>
        <v>0</v>
      </c>
      <c r="L113" s="30">
        <f>IF(J113=1,I113,I113-K113)</f>
        <v>0</v>
      </c>
      <c r="M113" s="31">
        <f>RANK(I113,$I$5:$I$131,0)</f>
        <v>67</v>
      </c>
      <c r="N113" s="32">
        <f>RANK(L113,$L$5:$L$131,0)</f>
        <v>67</v>
      </c>
      <c r="R113" s="73"/>
    </row>
    <row r="114" spans="1:18" x14ac:dyDescent="0.2">
      <c r="A114" s="74" t="s">
        <v>81</v>
      </c>
      <c r="B114" s="39">
        <v>0</v>
      </c>
      <c r="C114" s="40">
        <v>0</v>
      </c>
      <c r="D114" s="42">
        <v>0</v>
      </c>
      <c r="E114" s="41">
        <v>0</v>
      </c>
      <c r="F114" s="71">
        <v>0</v>
      </c>
      <c r="G114" s="71">
        <v>0</v>
      </c>
      <c r="H114" s="71"/>
      <c r="I114" s="29">
        <f>SUM(B114:H114)</f>
        <v>0</v>
      </c>
      <c r="J114" s="30">
        <f>COUNTIF(B114:H114,"&gt;0")</f>
        <v>0</v>
      </c>
      <c r="K114" s="30">
        <f>MIN(B114:H114)</f>
        <v>0</v>
      </c>
      <c r="L114" s="30">
        <f>IF(J114=1,I114,I114-K114)</f>
        <v>0</v>
      </c>
      <c r="M114" s="31">
        <f>RANK(I114,$I$5:$I$131,0)</f>
        <v>67</v>
      </c>
      <c r="N114" s="32">
        <f>RANK(L114,$L$5:$L$131,0)</f>
        <v>67</v>
      </c>
      <c r="R114" s="73"/>
    </row>
    <row r="115" spans="1:18" x14ac:dyDescent="0.2">
      <c r="A115" s="74" t="s">
        <v>99</v>
      </c>
      <c r="B115" s="39">
        <v>0</v>
      </c>
      <c r="C115" s="40">
        <v>0</v>
      </c>
      <c r="D115" s="42">
        <v>0</v>
      </c>
      <c r="E115" s="41">
        <v>0</v>
      </c>
      <c r="F115" s="71">
        <v>0</v>
      </c>
      <c r="G115" s="71">
        <v>0</v>
      </c>
      <c r="H115" s="71"/>
      <c r="I115" s="29">
        <f>SUM(B115:H115)</f>
        <v>0</v>
      </c>
      <c r="J115" s="30">
        <f>COUNTIF(B115:H115,"&gt;0")</f>
        <v>0</v>
      </c>
      <c r="K115" s="30">
        <f>MIN(B115:H115)</f>
        <v>0</v>
      </c>
      <c r="L115" s="30">
        <f>IF(J115=1,I115,I115-K115)</f>
        <v>0</v>
      </c>
      <c r="M115" s="31">
        <f>RANK(I115,$I$5:$I$131,0)</f>
        <v>67</v>
      </c>
      <c r="N115" s="32">
        <f>RANK(L115,$L$5:$L$131,0)</f>
        <v>67</v>
      </c>
      <c r="R115" s="73"/>
    </row>
    <row r="116" spans="1:18" x14ac:dyDescent="0.2">
      <c r="A116" s="74" t="s">
        <v>97</v>
      </c>
      <c r="B116" s="39">
        <v>0</v>
      </c>
      <c r="C116" s="40">
        <v>0</v>
      </c>
      <c r="D116" s="42">
        <v>0</v>
      </c>
      <c r="E116" s="41">
        <v>0</v>
      </c>
      <c r="F116" s="71">
        <v>0</v>
      </c>
      <c r="G116" s="71">
        <v>0</v>
      </c>
      <c r="H116" s="71"/>
      <c r="I116" s="29">
        <f>SUM(B116:H116)</f>
        <v>0</v>
      </c>
      <c r="J116" s="30">
        <f>COUNTIF(B116:H116,"&gt;0")</f>
        <v>0</v>
      </c>
      <c r="K116" s="30">
        <f>MIN(B116:H116)</f>
        <v>0</v>
      </c>
      <c r="L116" s="30">
        <f>IF(J116=1,I116,I116-K116)</f>
        <v>0</v>
      </c>
      <c r="M116" s="31">
        <f>RANK(I116,$I$5:$I$131,0)</f>
        <v>67</v>
      </c>
      <c r="N116" s="32">
        <f>RANK(L116,$L$5:$L$131,0)</f>
        <v>67</v>
      </c>
      <c r="R116" s="73"/>
    </row>
    <row r="117" spans="1:18" x14ac:dyDescent="0.2">
      <c r="A117" s="74" t="s">
        <v>69</v>
      </c>
      <c r="B117" s="39">
        <v>0</v>
      </c>
      <c r="C117" s="40">
        <v>0</v>
      </c>
      <c r="D117" s="42">
        <v>0</v>
      </c>
      <c r="E117" s="41">
        <v>0</v>
      </c>
      <c r="F117" s="71">
        <v>0</v>
      </c>
      <c r="G117" s="71">
        <v>0</v>
      </c>
      <c r="H117" s="71"/>
      <c r="I117" s="29">
        <f>SUM(B117:H117)</f>
        <v>0</v>
      </c>
      <c r="J117" s="30">
        <f>COUNTIF(B117:H117,"&gt;0")</f>
        <v>0</v>
      </c>
      <c r="K117" s="30">
        <f>MIN(B117:H117)</f>
        <v>0</v>
      </c>
      <c r="L117" s="30">
        <f>IF(J117=1,I117,I117-K117)</f>
        <v>0</v>
      </c>
      <c r="M117" s="31">
        <f>RANK(I117,$I$5:$I$131,0)</f>
        <v>67</v>
      </c>
      <c r="N117" s="32">
        <f>RANK(L117,$L$5:$L$131,0)</f>
        <v>67</v>
      </c>
      <c r="R117" s="73"/>
    </row>
    <row r="118" spans="1:18" x14ac:dyDescent="0.2">
      <c r="A118" s="74" t="s">
        <v>16</v>
      </c>
      <c r="B118" s="39">
        <v>0</v>
      </c>
      <c r="C118" s="40">
        <v>0</v>
      </c>
      <c r="D118" s="42">
        <v>0</v>
      </c>
      <c r="E118" s="41">
        <v>0</v>
      </c>
      <c r="F118" s="71">
        <v>0</v>
      </c>
      <c r="G118" s="71">
        <v>0</v>
      </c>
      <c r="H118" s="71"/>
      <c r="I118" s="29">
        <f>SUM(B118:H118)</f>
        <v>0</v>
      </c>
      <c r="J118" s="30">
        <f>COUNTIF(B118:H118,"&gt;0")</f>
        <v>0</v>
      </c>
      <c r="K118" s="30">
        <f>MIN(B118:H118)</f>
        <v>0</v>
      </c>
      <c r="L118" s="30">
        <f>IF(J118=1,I118,I118-K118)</f>
        <v>0</v>
      </c>
      <c r="M118" s="31">
        <f>RANK(I118,$I$5:$I$131,0)</f>
        <v>67</v>
      </c>
      <c r="N118" s="32">
        <f>RANK(L118,$L$5:$L$131,0)</f>
        <v>67</v>
      </c>
      <c r="R118" s="73"/>
    </row>
    <row r="119" spans="1:18" x14ac:dyDescent="0.2">
      <c r="A119" s="74" t="s">
        <v>41</v>
      </c>
      <c r="B119" s="39">
        <v>0</v>
      </c>
      <c r="C119" s="40">
        <v>0</v>
      </c>
      <c r="D119" s="42">
        <v>0</v>
      </c>
      <c r="E119" s="41">
        <v>0</v>
      </c>
      <c r="F119" s="71">
        <v>0</v>
      </c>
      <c r="G119" s="71">
        <v>0</v>
      </c>
      <c r="H119" s="71"/>
      <c r="I119" s="29">
        <f>SUM(B119:H119)</f>
        <v>0</v>
      </c>
      <c r="J119" s="30">
        <f>COUNTIF(B119:H119,"&gt;0")</f>
        <v>0</v>
      </c>
      <c r="K119" s="30">
        <f>MIN(B119:H119)</f>
        <v>0</v>
      </c>
      <c r="L119" s="30">
        <f>IF(J119=1,I119,I119-K119)</f>
        <v>0</v>
      </c>
      <c r="M119" s="31">
        <f>RANK(I119,$I$5:$I$131,0)</f>
        <v>67</v>
      </c>
      <c r="N119" s="32">
        <f>RANK(L119,$L$5:$L$131,0)</f>
        <v>67</v>
      </c>
      <c r="R119" s="73"/>
    </row>
    <row r="120" spans="1:18" x14ac:dyDescent="0.2">
      <c r="A120" s="74" t="s">
        <v>101</v>
      </c>
      <c r="B120" s="39">
        <v>0</v>
      </c>
      <c r="C120" s="40">
        <v>0</v>
      </c>
      <c r="D120" s="42">
        <v>0</v>
      </c>
      <c r="E120" s="41">
        <v>0</v>
      </c>
      <c r="F120" s="71">
        <v>0</v>
      </c>
      <c r="G120" s="71">
        <v>0</v>
      </c>
      <c r="H120" s="71"/>
      <c r="I120" s="29">
        <f>SUM(B120:H120)</f>
        <v>0</v>
      </c>
      <c r="J120" s="30">
        <f>COUNTIF(B120:H120,"&gt;0")</f>
        <v>0</v>
      </c>
      <c r="K120" s="30">
        <f>MIN(B120:H120)</f>
        <v>0</v>
      </c>
      <c r="L120" s="30">
        <f>IF(J120=1,I120,I120-K120)</f>
        <v>0</v>
      </c>
      <c r="M120" s="31">
        <f>RANK(I120,$I$5:$I$131,0)</f>
        <v>67</v>
      </c>
      <c r="N120" s="32">
        <f>RANK(L120,$L$5:$L$131,0)</f>
        <v>67</v>
      </c>
      <c r="R120" s="73"/>
    </row>
    <row r="121" spans="1:18" x14ac:dyDescent="0.2">
      <c r="A121" s="74" t="s">
        <v>102</v>
      </c>
      <c r="B121" s="39">
        <v>0</v>
      </c>
      <c r="C121" s="40">
        <v>0</v>
      </c>
      <c r="D121" s="42">
        <v>0</v>
      </c>
      <c r="E121" s="41">
        <v>0</v>
      </c>
      <c r="F121" s="71">
        <v>0</v>
      </c>
      <c r="G121" s="71">
        <v>0</v>
      </c>
      <c r="H121" s="71"/>
      <c r="I121" s="29">
        <f>SUM(B121:H121)</f>
        <v>0</v>
      </c>
      <c r="J121" s="30">
        <f>COUNTIF(B121:H121,"&gt;0")</f>
        <v>0</v>
      </c>
      <c r="K121" s="30">
        <f>MIN(B121:H121)</f>
        <v>0</v>
      </c>
      <c r="L121" s="30">
        <f>IF(J121=1,I121,I121-K121)</f>
        <v>0</v>
      </c>
      <c r="M121" s="31">
        <f>RANK(I121,$I$5:$I$131,0)</f>
        <v>67</v>
      </c>
      <c r="N121" s="32">
        <f>RANK(L121,$L$5:$L$131,0)</f>
        <v>67</v>
      </c>
      <c r="R121" s="73"/>
    </row>
    <row r="122" spans="1:18" x14ac:dyDescent="0.2">
      <c r="A122" s="74" t="s">
        <v>103</v>
      </c>
      <c r="B122" s="39">
        <v>0</v>
      </c>
      <c r="C122" s="40">
        <v>0</v>
      </c>
      <c r="D122" s="42">
        <v>0</v>
      </c>
      <c r="E122" s="41">
        <v>0</v>
      </c>
      <c r="F122" s="71">
        <v>0</v>
      </c>
      <c r="G122" s="71">
        <v>0</v>
      </c>
      <c r="H122" s="71"/>
      <c r="I122" s="29">
        <f>SUM(B122:H122)</f>
        <v>0</v>
      </c>
      <c r="J122" s="30">
        <f>COUNTIF(B122:H122,"&gt;0")</f>
        <v>0</v>
      </c>
      <c r="K122" s="30">
        <f>MIN(B122:H122)</f>
        <v>0</v>
      </c>
      <c r="L122" s="30">
        <f>IF(J122=1,I122,I122-K122)</f>
        <v>0</v>
      </c>
      <c r="M122" s="31">
        <f>RANK(I122,$I$5:$I$131,0)</f>
        <v>67</v>
      </c>
      <c r="N122" s="32">
        <f>RANK(L122,$L$5:$L$131,0)</f>
        <v>67</v>
      </c>
      <c r="R122" s="73"/>
    </row>
    <row r="123" spans="1:18" x14ac:dyDescent="0.2">
      <c r="A123" s="74" t="s">
        <v>128</v>
      </c>
      <c r="B123" s="39">
        <v>0</v>
      </c>
      <c r="C123" s="40">
        <v>0</v>
      </c>
      <c r="D123" s="42">
        <v>0</v>
      </c>
      <c r="E123" s="41">
        <v>0</v>
      </c>
      <c r="F123" s="71">
        <v>0</v>
      </c>
      <c r="G123" s="71">
        <v>0</v>
      </c>
      <c r="H123" s="71"/>
      <c r="I123" s="29">
        <f>SUM(B123:H123)</f>
        <v>0</v>
      </c>
      <c r="J123" s="30">
        <f>COUNTIF(B123:H123,"&gt;0")</f>
        <v>0</v>
      </c>
      <c r="K123" s="30">
        <f>MIN(B123:H123)</f>
        <v>0</v>
      </c>
      <c r="L123" s="30">
        <f>IF(J123=1,I123,I123-K123)</f>
        <v>0</v>
      </c>
      <c r="M123" s="31">
        <f>RANK(I123,$I$5:$I$131,0)</f>
        <v>67</v>
      </c>
      <c r="N123" s="32">
        <f>RANK(L123,$L$5:$L$131,0)</f>
        <v>67</v>
      </c>
      <c r="R123" s="73"/>
    </row>
    <row r="124" spans="1:18" x14ac:dyDescent="0.2">
      <c r="A124" s="74" t="s">
        <v>44</v>
      </c>
      <c r="B124" s="39">
        <v>0</v>
      </c>
      <c r="C124" s="40">
        <v>0</v>
      </c>
      <c r="D124" s="42">
        <v>0</v>
      </c>
      <c r="E124" s="41">
        <v>0</v>
      </c>
      <c r="F124" s="71">
        <v>0</v>
      </c>
      <c r="G124" s="71">
        <v>0</v>
      </c>
      <c r="H124" s="71"/>
      <c r="I124" s="29">
        <f>SUM(B124:H124)</f>
        <v>0</v>
      </c>
      <c r="J124" s="30">
        <f>COUNTIF(B124:H124,"&gt;0")</f>
        <v>0</v>
      </c>
      <c r="K124" s="30">
        <f>MIN(B124:H124)</f>
        <v>0</v>
      </c>
      <c r="L124" s="30">
        <f>IF(J124=1,I124,I124-K124)</f>
        <v>0</v>
      </c>
      <c r="M124" s="31">
        <f>RANK(I124,$I$5:$I$131,0)</f>
        <v>67</v>
      </c>
      <c r="N124" s="32">
        <f>RANK(L124,$L$5:$L$131,0)</f>
        <v>67</v>
      </c>
      <c r="R124" s="73"/>
    </row>
    <row r="125" spans="1:18" x14ac:dyDescent="0.2">
      <c r="A125" s="74" t="s">
        <v>49</v>
      </c>
      <c r="B125" s="39">
        <v>0</v>
      </c>
      <c r="C125" s="40">
        <v>0</v>
      </c>
      <c r="D125" s="42">
        <v>0</v>
      </c>
      <c r="E125" s="41">
        <v>0</v>
      </c>
      <c r="F125" s="71">
        <v>0</v>
      </c>
      <c r="G125" s="71">
        <v>0</v>
      </c>
      <c r="H125" s="71"/>
      <c r="I125" s="29">
        <f>SUM(B125:H125)</f>
        <v>0</v>
      </c>
      <c r="J125" s="30">
        <f>COUNTIF(B125:H125,"&gt;0")</f>
        <v>0</v>
      </c>
      <c r="K125" s="30">
        <f>MIN(B125:H125)</f>
        <v>0</v>
      </c>
      <c r="L125" s="30">
        <f>IF(J125=1,I125,I125-K125)</f>
        <v>0</v>
      </c>
      <c r="M125" s="31">
        <f>RANK(I125,$I$5:$I$131,0)</f>
        <v>67</v>
      </c>
      <c r="N125" s="32">
        <f>RANK(L125,$L$5:$L$131,0)</f>
        <v>67</v>
      </c>
      <c r="R125" s="73"/>
    </row>
    <row r="126" spans="1:18" x14ac:dyDescent="0.2">
      <c r="A126" s="74" t="s">
        <v>200</v>
      </c>
      <c r="B126" s="39">
        <v>0</v>
      </c>
      <c r="C126" s="40">
        <v>0</v>
      </c>
      <c r="D126" s="42">
        <v>0</v>
      </c>
      <c r="E126" s="41">
        <v>0</v>
      </c>
      <c r="F126" s="71">
        <v>0</v>
      </c>
      <c r="G126" s="71">
        <v>0</v>
      </c>
      <c r="H126" s="71"/>
      <c r="I126" s="29">
        <f>SUM(B126:H126)</f>
        <v>0</v>
      </c>
      <c r="J126" s="30">
        <f>COUNTIF(B126:H126,"&gt;0")</f>
        <v>0</v>
      </c>
      <c r="K126" s="30">
        <f>MIN(B126:H126)</f>
        <v>0</v>
      </c>
      <c r="L126" s="30">
        <f>IF(J126=1,I126,I126-K126)</f>
        <v>0</v>
      </c>
      <c r="M126" s="31">
        <f>RANK(I126,$I$5:$I$131,0)</f>
        <v>67</v>
      </c>
      <c r="N126" s="32">
        <f>RANK(L126,$L$5:$L$131,0)</f>
        <v>67</v>
      </c>
      <c r="R126" s="73"/>
    </row>
    <row r="127" spans="1:18" x14ac:dyDescent="0.2">
      <c r="A127" s="74" t="s">
        <v>121</v>
      </c>
      <c r="B127" s="39">
        <v>0</v>
      </c>
      <c r="C127" s="40">
        <v>0</v>
      </c>
      <c r="D127" s="42">
        <v>0</v>
      </c>
      <c r="E127" s="41">
        <v>0</v>
      </c>
      <c r="F127" s="71">
        <v>0</v>
      </c>
      <c r="G127" s="71">
        <v>0</v>
      </c>
      <c r="H127" s="71"/>
      <c r="I127" s="29">
        <f>SUM(B127:H127)</f>
        <v>0</v>
      </c>
      <c r="J127" s="30">
        <f>COUNTIF(B127:H127,"&gt;0")</f>
        <v>0</v>
      </c>
      <c r="K127" s="30">
        <f>MIN(B127:H127)</f>
        <v>0</v>
      </c>
      <c r="L127" s="30">
        <f>IF(J127=1,I127,I127-K127)</f>
        <v>0</v>
      </c>
      <c r="M127" s="31">
        <f>RANK(I127,$I$5:$I$131,0)</f>
        <v>67</v>
      </c>
      <c r="N127" s="32">
        <f>RANK(L127,$L$5:$L$131,0)</f>
        <v>67</v>
      </c>
      <c r="R127" s="73"/>
    </row>
    <row r="128" spans="1:18" x14ac:dyDescent="0.2">
      <c r="A128" s="74" t="s">
        <v>104</v>
      </c>
      <c r="B128" s="39">
        <v>0</v>
      </c>
      <c r="C128" s="40">
        <v>0</v>
      </c>
      <c r="D128" s="42">
        <v>0</v>
      </c>
      <c r="E128" s="41">
        <v>0</v>
      </c>
      <c r="F128" s="71">
        <v>0</v>
      </c>
      <c r="G128" s="71">
        <v>0</v>
      </c>
      <c r="H128" s="71"/>
      <c r="I128" s="29">
        <f>SUM(B128:H128)</f>
        <v>0</v>
      </c>
      <c r="J128" s="30">
        <f>COUNTIF(B128:H128,"&gt;0")</f>
        <v>0</v>
      </c>
      <c r="K128" s="30">
        <f>MIN(B128:H128)</f>
        <v>0</v>
      </c>
      <c r="L128" s="30">
        <f>IF(J128=1,I128,I128-K128)</f>
        <v>0</v>
      </c>
      <c r="M128" s="31">
        <f>RANK(I128,$I$5:$I$131,0)</f>
        <v>67</v>
      </c>
      <c r="N128" s="32">
        <f>RANK(L128,$L$5:$L$131,0)</f>
        <v>67</v>
      </c>
      <c r="R128" s="73"/>
    </row>
    <row r="129" spans="1:18" x14ac:dyDescent="0.2">
      <c r="A129" s="74" t="s">
        <v>71</v>
      </c>
      <c r="B129" s="39">
        <v>0</v>
      </c>
      <c r="C129" s="40">
        <v>0</v>
      </c>
      <c r="D129" s="42">
        <v>0</v>
      </c>
      <c r="E129" s="41">
        <v>0</v>
      </c>
      <c r="F129" s="71">
        <v>0</v>
      </c>
      <c r="G129" s="71">
        <v>0</v>
      </c>
      <c r="H129" s="71"/>
      <c r="I129" s="29">
        <f>SUM(B129:H129)</f>
        <v>0</v>
      </c>
      <c r="J129" s="30">
        <f>COUNTIF(B129:H129,"&gt;0")</f>
        <v>0</v>
      </c>
      <c r="K129" s="30">
        <f>MIN(B129:H129)</f>
        <v>0</v>
      </c>
      <c r="L129" s="30">
        <f>IF(J129=1,I129,I129-K129)</f>
        <v>0</v>
      </c>
      <c r="M129" s="31">
        <f>RANK(I129,$I$5:$I$131,0)</f>
        <v>67</v>
      </c>
      <c r="N129" s="32">
        <f>RANK(L129,$L$5:$L$131,0)</f>
        <v>67</v>
      </c>
      <c r="R129" s="73"/>
    </row>
    <row r="130" spans="1:18" x14ac:dyDescent="0.2">
      <c r="A130" s="74" t="s">
        <v>105</v>
      </c>
      <c r="B130" s="39">
        <v>0</v>
      </c>
      <c r="C130" s="40">
        <v>0</v>
      </c>
      <c r="D130" s="42">
        <v>0</v>
      </c>
      <c r="E130" s="41">
        <v>0</v>
      </c>
      <c r="F130" s="71">
        <v>0</v>
      </c>
      <c r="G130" s="71">
        <v>0</v>
      </c>
      <c r="H130" s="71"/>
      <c r="I130" s="29">
        <f>SUM(B130:H130)</f>
        <v>0</v>
      </c>
      <c r="J130" s="30">
        <f>COUNTIF(B130:H130,"&gt;0")</f>
        <v>0</v>
      </c>
      <c r="K130" s="30">
        <f>MIN(B130:H130)</f>
        <v>0</v>
      </c>
      <c r="L130" s="30">
        <f>IF(J130=1,I130,I130-K130)</f>
        <v>0</v>
      </c>
      <c r="M130" s="31">
        <f>RANK(I130,$I$5:$I$131,0)</f>
        <v>67</v>
      </c>
      <c r="N130" s="32">
        <f>RANK(L130,$L$5:$L$131,0)</f>
        <v>67</v>
      </c>
      <c r="R130" s="73"/>
    </row>
    <row r="131" spans="1:18" x14ac:dyDescent="0.2">
      <c r="A131" s="74" t="s">
        <v>15</v>
      </c>
      <c r="B131" s="39">
        <v>0</v>
      </c>
      <c r="C131" s="40">
        <v>0</v>
      </c>
      <c r="D131" s="42">
        <v>0</v>
      </c>
      <c r="E131" s="41">
        <v>0</v>
      </c>
      <c r="F131" s="71">
        <v>0</v>
      </c>
      <c r="G131" s="71">
        <v>0</v>
      </c>
      <c r="H131" s="71"/>
      <c r="I131" s="29">
        <f>SUM(B131:H131)</f>
        <v>0</v>
      </c>
      <c r="J131" s="30">
        <f>COUNTIF(B131:H131,"&gt;0")</f>
        <v>0</v>
      </c>
      <c r="K131" s="30">
        <f>MIN(B131:H131)</f>
        <v>0</v>
      </c>
      <c r="L131" s="30">
        <f>IF(J131=1,I131,I131-K131)</f>
        <v>0</v>
      </c>
      <c r="M131" s="31">
        <f>RANK(I131,$I$5:$I$131,0)</f>
        <v>67</v>
      </c>
      <c r="N131" s="32">
        <f>RANK(L131,$L$5:$L$131,0)</f>
        <v>67</v>
      </c>
      <c r="R131" s="73"/>
    </row>
    <row r="132" spans="1:18" x14ac:dyDescent="0.2">
      <c r="A132" s="74"/>
      <c r="B132" s="75"/>
      <c r="C132" s="76"/>
      <c r="D132" s="77"/>
      <c r="E132" s="77"/>
      <c r="F132" s="77"/>
      <c r="G132" s="77"/>
      <c r="H132" s="89"/>
      <c r="I132" s="78"/>
      <c r="J132" s="79"/>
      <c r="K132" s="79"/>
      <c r="L132" s="79"/>
      <c r="M132" s="80"/>
      <c r="N132" s="81"/>
      <c r="R132" s="73"/>
    </row>
    <row r="133" spans="1:18" x14ac:dyDescent="0.2">
      <c r="A133" s="50" t="s">
        <v>32</v>
      </c>
      <c r="B133" s="63"/>
      <c r="C133" s="43"/>
      <c r="D133" s="43"/>
      <c r="E133" s="43"/>
      <c r="F133" s="44"/>
      <c r="G133" s="44"/>
      <c r="H133" s="90"/>
      <c r="I133" s="33"/>
      <c r="J133" s="34"/>
      <c r="K133" s="34"/>
      <c r="L133" s="34"/>
      <c r="M133" s="35"/>
      <c r="N133" s="36"/>
    </row>
    <row r="134" spans="1:18" x14ac:dyDescent="0.2">
      <c r="A134" s="17"/>
      <c r="B134" s="16"/>
      <c r="C134" s="16"/>
      <c r="D134" s="16"/>
      <c r="E134" s="16"/>
      <c r="F134" s="16"/>
      <c r="G134" s="16"/>
      <c r="H134" s="16"/>
      <c r="I134" s="18"/>
      <c r="J134" s="18"/>
      <c r="K134" s="18"/>
      <c r="L134" s="18"/>
      <c r="M134" s="18"/>
      <c r="N134" s="17"/>
    </row>
    <row r="135" spans="1:18" x14ac:dyDescent="0.2">
      <c r="A135" s="17"/>
      <c r="B135" s="16">
        <f>COUNTIF(B5:B131,"&gt;0")</f>
        <v>28</v>
      </c>
      <c r="C135" s="16">
        <f t="shared" ref="C135:H135" si="0">COUNTIF(C5:C131,"&gt;0")</f>
        <v>23</v>
      </c>
      <c r="D135" s="16">
        <f t="shared" si="0"/>
        <v>34</v>
      </c>
      <c r="E135" s="16">
        <f t="shared" si="0"/>
        <v>30</v>
      </c>
      <c r="F135" s="16">
        <f t="shared" si="0"/>
        <v>23</v>
      </c>
      <c r="G135" s="16">
        <f>COUNTIF(G5:G131,"&gt;0")</f>
        <v>27</v>
      </c>
      <c r="H135" s="16">
        <f t="shared" si="0"/>
        <v>0</v>
      </c>
      <c r="I135" s="18"/>
      <c r="J135" s="18"/>
      <c r="K135" s="18"/>
      <c r="L135" s="18"/>
      <c r="M135" s="18"/>
      <c r="N135" s="17"/>
    </row>
    <row r="136" spans="1:18" x14ac:dyDescent="0.2">
      <c r="A136" s="17"/>
      <c r="B136" s="16"/>
      <c r="C136" s="16"/>
      <c r="D136" s="16"/>
      <c r="E136" s="16"/>
      <c r="F136" s="16"/>
      <c r="G136" s="16">
        <f>SUM(B135:H135)</f>
        <v>165</v>
      </c>
      <c r="H136" s="16"/>
      <c r="I136" s="18"/>
      <c r="J136" s="18"/>
      <c r="K136" s="18"/>
      <c r="L136" s="18"/>
      <c r="M136" s="18"/>
      <c r="N136" s="17"/>
    </row>
  </sheetData>
  <sortState ref="A5:N131">
    <sortCondition descending="1" ref="L5:L131"/>
    <sortCondition ref="A5:A131"/>
  </sortState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  <ignoredErrors>
    <ignoredError sqref="B136:F1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22" sqref="E22"/>
    </sheetView>
  </sheetViews>
  <sheetFormatPr defaultRowHeight="12.75" x14ac:dyDescent="0.2"/>
  <cols>
    <col min="1" max="3" width="10.7109375" customWidth="1"/>
    <col min="4" max="4" width="11.28515625" customWidth="1"/>
    <col min="5" max="9" width="10.7109375" customWidth="1"/>
    <col min="11" max="11" width="12" customWidth="1"/>
  </cols>
  <sheetData>
    <row r="1" spans="1:9" ht="25.5" x14ac:dyDescent="0.2">
      <c r="A1" s="8" t="s">
        <v>56</v>
      </c>
      <c r="B1" s="8" t="s">
        <v>57</v>
      </c>
      <c r="C1" s="115" t="s">
        <v>58</v>
      </c>
      <c r="D1" s="115"/>
      <c r="E1" s="9" t="s">
        <v>59</v>
      </c>
      <c r="F1" s="8" t="s">
        <v>60</v>
      </c>
      <c r="G1" s="60" t="s">
        <v>72</v>
      </c>
      <c r="H1" s="60" t="s">
        <v>75</v>
      </c>
      <c r="I1" s="10" t="s">
        <v>61</v>
      </c>
    </row>
    <row r="2" spans="1:9" ht="16.5" customHeight="1" x14ac:dyDescent="0.2">
      <c r="A2" s="68">
        <f>RANK(G2,$G$2:$G$24,1)</f>
        <v>1</v>
      </c>
      <c r="B2" s="69">
        <f>RANK(F2,$F$2:$F$24,1)</f>
        <v>5</v>
      </c>
      <c r="C2" s="91" t="s">
        <v>138</v>
      </c>
      <c r="D2" s="92" t="s">
        <v>139</v>
      </c>
      <c r="E2" s="93">
        <v>7.3611111111111113E-2</v>
      </c>
      <c r="F2" s="93">
        <v>0.21319444444444444</v>
      </c>
      <c r="G2" s="93">
        <f t="shared" ref="G2:G19" si="0">F2+E2</f>
        <v>0.28680555555555554</v>
      </c>
      <c r="H2" s="93"/>
      <c r="I2" s="70">
        <v>40</v>
      </c>
    </row>
    <row r="3" spans="1:9" ht="16.5" customHeight="1" x14ac:dyDescent="0.2">
      <c r="A3" s="68">
        <f t="shared" ref="A3:A24" si="1">RANK(G3,$G$2:$G$24,1)</f>
        <v>2</v>
      </c>
      <c r="B3" s="69">
        <f t="shared" ref="B3:B24" si="2">RANK(F3,$F$2:$F$24,1)</f>
        <v>9</v>
      </c>
      <c r="C3" s="91" t="s">
        <v>139</v>
      </c>
      <c r="D3" s="92" t="s">
        <v>140</v>
      </c>
      <c r="E3" s="93">
        <v>6.3888888888888884E-2</v>
      </c>
      <c r="F3" s="93">
        <v>0.22361111111111109</v>
      </c>
      <c r="G3" s="93">
        <f t="shared" si="0"/>
        <v>0.28749999999999998</v>
      </c>
      <c r="H3" s="93">
        <f>G3-G2</f>
        <v>6.9444444444444198E-4</v>
      </c>
      <c r="I3" s="70">
        <v>35</v>
      </c>
    </row>
    <row r="4" spans="1:9" ht="16.5" customHeight="1" x14ac:dyDescent="0.2">
      <c r="A4" s="68">
        <f t="shared" si="1"/>
        <v>3</v>
      </c>
      <c r="B4" s="69">
        <f t="shared" si="2"/>
        <v>18</v>
      </c>
      <c r="C4" s="91" t="s">
        <v>141</v>
      </c>
      <c r="D4" s="92" t="s">
        <v>177</v>
      </c>
      <c r="E4" s="93">
        <v>5.0694444444444452E-2</v>
      </c>
      <c r="F4" s="93">
        <v>0.23680555555555557</v>
      </c>
      <c r="G4" s="93">
        <f t="shared" si="0"/>
        <v>0.28750000000000003</v>
      </c>
      <c r="H4" s="93">
        <f t="shared" ref="H4:H19" si="3">G4-G3</f>
        <v>0</v>
      </c>
      <c r="I4" s="70">
        <v>30</v>
      </c>
    </row>
    <row r="5" spans="1:9" ht="16.5" customHeight="1" x14ac:dyDescent="0.2">
      <c r="A5" s="68">
        <f t="shared" si="1"/>
        <v>4</v>
      </c>
      <c r="B5" s="69">
        <f t="shared" si="2"/>
        <v>7</v>
      </c>
      <c r="C5" s="91" t="s">
        <v>142</v>
      </c>
      <c r="D5" s="92" t="s">
        <v>143</v>
      </c>
      <c r="E5" s="93">
        <v>7.0833333333333331E-2</v>
      </c>
      <c r="F5" s="93">
        <v>0.21805555555555556</v>
      </c>
      <c r="G5" s="93">
        <f t="shared" si="0"/>
        <v>0.28888888888888886</v>
      </c>
      <c r="H5" s="93">
        <f t="shared" si="3"/>
        <v>1.3888888888888284E-3</v>
      </c>
      <c r="I5" s="70">
        <v>25</v>
      </c>
    </row>
    <row r="6" spans="1:9" ht="16.5" customHeight="1" x14ac:dyDescent="0.2">
      <c r="A6" s="68">
        <f t="shared" si="1"/>
        <v>5</v>
      </c>
      <c r="B6" s="69">
        <f t="shared" si="2"/>
        <v>4</v>
      </c>
      <c r="C6" s="91" t="s">
        <v>144</v>
      </c>
      <c r="D6" s="92" t="s">
        <v>145</v>
      </c>
      <c r="E6" s="93">
        <v>8.3333333333333329E-2</v>
      </c>
      <c r="F6" s="93">
        <v>0.20833333333333334</v>
      </c>
      <c r="G6" s="93">
        <f t="shared" si="0"/>
        <v>0.29166666666666669</v>
      </c>
      <c r="H6" s="93">
        <f t="shared" si="3"/>
        <v>2.7777777777778234E-3</v>
      </c>
      <c r="I6" s="70">
        <v>24</v>
      </c>
    </row>
    <row r="7" spans="1:9" ht="16.5" customHeight="1" x14ac:dyDescent="0.2">
      <c r="A7" s="68">
        <f t="shared" si="1"/>
        <v>6</v>
      </c>
      <c r="B7" s="69">
        <f t="shared" si="2"/>
        <v>11</v>
      </c>
      <c r="C7" s="91" t="s">
        <v>146</v>
      </c>
      <c r="D7" s="92" t="s">
        <v>147</v>
      </c>
      <c r="E7" s="93">
        <v>6.8749999999999992E-2</v>
      </c>
      <c r="F7" s="93">
        <v>0.22500000000000001</v>
      </c>
      <c r="G7" s="93">
        <f t="shared" si="0"/>
        <v>0.29375000000000001</v>
      </c>
      <c r="H7" s="93">
        <f t="shared" si="3"/>
        <v>2.0833333333333259E-3</v>
      </c>
      <c r="I7" s="70">
        <v>23</v>
      </c>
    </row>
    <row r="8" spans="1:9" ht="16.5" customHeight="1" x14ac:dyDescent="0.2">
      <c r="A8" s="68">
        <f t="shared" si="1"/>
        <v>6</v>
      </c>
      <c r="B8" s="69">
        <f t="shared" si="2"/>
        <v>20</v>
      </c>
      <c r="C8" s="91" t="s">
        <v>180</v>
      </c>
      <c r="D8" s="92" t="s">
        <v>148</v>
      </c>
      <c r="E8" s="93">
        <v>5.2083333333333336E-2</v>
      </c>
      <c r="F8" s="93">
        <v>0.24166666666666667</v>
      </c>
      <c r="G8" s="93">
        <f t="shared" si="0"/>
        <v>0.29375000000000001</v>
      </c>
      <c r="H8" s="93">
        <f t="shared" si="3"/>
        <v>0</v>
      </c>
      <c r="I8" s="70">
        <v>22</v>
      </c>
    </row>
    <row r="9" spans="1:9" ht="16.5" customHeight="1" x14ac:dyDescent="0.2">
      <c r="A9" s="68">
        <f t="shared" si="1"/>
        <v>8</v>
      </c>
      <c r="B9" s="69">
        <f t="shared" si="2"/>
        <v>8</v>
      </c>
      <c r="C9" s="91" t="s">
        <v>149</v>
      </c>
      <c r="D9" s="92" t="s">
        <v>150</v>
      </c>
      <c r="E9" s="93">
        <v>7.5694444444444439E-2</v>
      </c>
      <c r="F9" s="93">
        <v>0.21875</v>
      </c>
      <c r="G9" s="93">
        <f t="shared" si="0"/>
        <v>0.29444444444444445</v>
      </c>
      <c r="H9" s="93">
        <f t="shared" si="3"/>
        <v>6.9444444444444198E-4</v>
      </c>
      <c r="I9" s="70">
        <v>21</v>
      </c>
    </row>
    <row r="10" spans="1:9" ht="16.5" customHeight="1" x14ac:dyDescent="0.2">
      <c r="A10" s="68">
        <f t="shared" si="1"/>
        <v>8</v>
      </c>
      <c r="B10" s="69">
        <f t="shared" si="2"/>
        <v>1</v>
      </c>
      <c r="C10" s="91" t="s">
        <v>151</v>
      </c>
      <c r="D10" s="92" t="s">
        <v>152</v>
      </c>
      <c r="E10" s="93">
        <v>0.10208333333333335</v>
      </c>
      <c r="F10" s="93">
        <v>0.19236111111111112</v>
      </c>
      <c r="G10" s="93">
        <f t="shared" si="0"/>
        <v>0.29444444444444445</v>
      </c>
      <c r="H10" s="93">
        <f t="shared" si="3"/>
        <v>0</v>
      </c>
      <c r="I10" s="70">
        <v>20</v>
      </c>
    </row>
    <row r="11" spans="1:9" ht="16.5" customHeight="1" x14ac:dyDescent="0.2">
      <c r="A11" s="68">
        <f t="shared" si="1"/>
        <v>10</v>
      </c>
      <c r="B11" s="69">
        <f t="shared" si="2"/>
        <v>3</v>
      </c>
      <c r="C11" s="91" t="s">
        <v>153</v>
      </c>
      <c r="D11" s="92" t="s">
        <v>154</v>
      </c>
      <c r="E11" s="93">
        <v>9.3055555555555558E-2</v>
      </c>
      <c r="F11" s="93">
        <v>0.20347222222222219</v>
      </c>
      <c r="G11" s="93">
        <f t="shared" si="0"/>
        <v>0.29652777777777772</v>
      </c>
      <c r="H11" s="93">
        <f t="shared" si="3"/>
        <v>2.0833333333332704E-3</v>
      </c>
      <c r="I11" s="70">
        <v>19</v>
      </c>
    </row>
    <row r="12" spans="1:9" ht="16.5" customHeight="1" x14ac:dyDescent="0.2">
      <c r="A12" s="68">
        <f t="shared" si="1"/>
        <v>11</v>
      </c>
      <c r="B12" s="69">
        <f t="shared" si="2"/>
        <v>12</v>
      </c>
      <c r="C12" s="91" t="s">
        <v>155</v>
      </c>
      <c r="D12" s="92" t="s">
        <v>182</v>
      </c>
      <c r="E12" s="93">
        <v>7.1527777777777787E-2</v>
      </c>
      <c r="F12" s="93">
        <v>0.22569444444444445</v>
      </c>
      <c r="G12" s="93">
        <f t="shared" si="0"/>
        <v>0.29722222222222222</v>
      </c>
      <c r="H12" s="93">
        <f t="shared" si="3"/>
        <v>6.9444444444449749E-4</v>
      </c>
      <c r="I12" s="70">
        <v>18</v>
      </c>
    </row>
    <row r="13" spans="1:9" ht="16.5" customHeight="1" x14ac:dyDescent="0.2">
      <c r="A13" s="68">
        <f t="shared" si="1"/>
        <v>12</v>
      </c>
      <c r="B13" s="69">
        <f t="shared" si="2"/>
        <v>15</v>
      </c>
      <c r="C13" s="91" t="s">
        <v>156</v>
      </c>
      <c r="D13" s="92" t="s">
        <v>157</v>
      </c>
      <c r="E13" s="93">
        <v>6.9444444444444434E-2</v>
      </c>
      <c r="F13" s="93">
        <v>0.22916666666666666</v>
      </c>
      <c r="G13" s="93">
        <f t="shared" si="0"/>
        <v>0.2986111111111111</v>
      </c>
      <c r="H13" s="93">
        <f t="shared" si="3"/>
        <v>1.388888888888884E-3</v>
      </c>
      <c r="I13" s="70">
        <v>17</v>
      </c>
    </row>
    <row r="14" spans="1:9" ht="16.5" customHeight="1" x14ac:dyDescent="0.2">
      <c r="A14" s="68">
        <f t="shared" si="1"/>
        <v>12</v>
      </c>
      <c r="B14" s="69">
        <f t="shared" si="2"/>
        <v>2</v>
      </c>
      <c r="C14" s="91" t="s">
        <v>158</v>
      </c>
      <c r="D14" s="92" t="s">
        <v>159</v>
      </c>
      <c r="E14" s="93">
        <v>9.7222222222222224E-2</v>
      </c>
      <c r="F14" s="93">
        <v>0.20138888888888887</v>
      </c>
      <c r="G14" s="93">
        <f t="shared" si="0"/>
        <v>0.2986111111111111</v>
      </c>
      <c r="H14" s="93">
        <f t="shared" si="3"/>
        <v>0</v>
      </c>
      <c r="I14" s="70">
        <v>16</v>
      </c>
    </row>
    <row r="15" spans="1:9" ht="16.5" customHeight="1" x14ac:dyDescent="0.2">
      <c r="A15" s="68">
        <f t="shared" si="1"/>
        <v>12</v>
      </c>
      <c r="B15" s="69">
        <f t="shared" si="2"/>
        <v>12</v>
      </c>
      <c r="C15" s="91" t="s">
        <v>160</v>
      </c>
      <c r="D15" s="92" t="s">
        <v>161</v>
      </c>
      <c r="E15" s="93">
        <v>7.2916666666666671E-2</v>
      </c>
      <c r="F15" s="93">
        <v>0.22569444444444445</v>
      </c>
      <c r="G15" s="93">
        <f t="shared" si="0"/>
        <v>0.2986111111111111</v>
      </c>
      <c r="H15" s="93">
        <f t="shared" si="3"/>
        <v>0</v>
      </c>
      <c r="I15" s="70">
        <v>15</v>
      </c>
    </row>
    <row r="16" spans="1:9" ht="16.5" customHeight="1" x14ac:dyDescent="0.2">
      <c r="A16" s="68">
        <f t="shared" si="1"/>
        <v>15</v>
      </c>
      <c r="B16" s="69">
        <f t="shared" si="2"/>
        <v>14</v>
      </c>
      <c r="C16" s="91" t="s">
        <v>162</v>
      </c>
      <c r="D16" s="92" t="s">
        <v>159</v>
      </c>
      <c r="E16" s="93">
        <v>7.2222222222222229E-2</v>
      </c>
      <c r="F16" s="93">
        <v>0.22708333333333333</v>
      </c>
      <c r="G16" s="93">
        <f t="shared" si="0"/>
        <v>0.29930555555555555</v>
      </c>
      <c r="H16" s="93">
        <f t="shared" si="3"/>
        <v>6.9444444444444198E-4</v>
      </c>
      <c r="I16" s="70">
        <v>14</v>
      </c>
    </row>
    <row r="17" spans="1:9" ht="16.5" customHeight="1" x14ac:dyDescent="0.2">
      <c r="A17" s="68">
        <f t="shared" si="1"/>
        <v>16</v>
      </c>
      <c r="B17" s="69">
        <f t="shared" si="2"/>
        <v>9</v>
      </c>
      <c r="C17" s="91" t="s">
        <v>163</v>
      </c>
      <c r="D17" s="92" t="s">
        <v>164</v>
      </c>
      <c r="E17" s="93">
        <v>7.7777777777777779E-2</v>
      </c>
      <c r="F17" s="93">
        <v>0.22361111111111109</v>
      </c>
      <c r="G17" s="93">
        <f t="shared" si="0"/>
        <v>0.30138888888888887</v>
      </c>
      <c r="H17" s="93">
        <f t="shared" si="3"/>
        <v>2.0833333333333259E-3</v>
      </c>
      <c r="I17" s="70">
        <v>13</v>
      </c>
    </row>
    <row r="18" spans="1:9" ht="16.5" customHeight="1" x14ac:dyDescent="0.2">
      <c r="A18" s="68">
        <f t="shared" si="1"/>
        <v>16</v>
      </c>
      <c r="B18" s="69">
        <f t="shared" si="2"/>
        <v>16</v>
      </c>
      <c r="C18" s="91" t="s">
        <v>165</v>
      </c>
      <c r="D18" s="92" t="s">
        <v>166</v>
      </c>
      <c r="E18" s="93">
        <v>7.013888888888889E-2</v>
      </c>
      <c r="F18" s="93">
        <v>0.23124999999999998</v>
      </c>
      <c r="G18" s="93">
        <f t="shared" si="0"/>
        <v>0.30138888888888887</v>
      </c>
      <c r="H18" s="93">
        <f t="shared" si="3"/>
        <v>0</v>
      </c>
      <c r="I18" s="70">
        <v>12</v>
      </c>
    </row>
    <row r="19" spans="1:9" ht="16.5" customHeight="1" x14ac:dyDescent="0.2">
      <c r="A19" s="68">
        <f t="shared" si="1"/>
        <v>19</v>
      </c>
      <c r="B19" s="69">
        <f t="shared" si="2"/>
        <v>17</v>
      </c>
      <c r="C19" s="91" t="s">
        <v>167</v>
      </c>
      <c r="D19" s="92" t="s">
        <v>168</v>
      </c>
      <c r="E19" s="93">
        <v>6.8749999999999992E-2</v>
      </c>
      <c r="F19" s="93">
        <v>0.23611111111111113</v>
      </c>
      <c r="G19" s="93">
        <f t="shared" si="0"/>
        <v>0.30486111111111114</v>
      </c>
      <c r="H19" s="93">
        <f t="shared" si="3"/>
        <v>3.4722222222222654E-3</v>
      </c>
      <c r="I19" s="70">
        <v>11</v>
      </c>
    </row>
    <row r="20" spans="1:9" ht="16.5" customHeight="1" x14ac:dyDescent="0.2">
      <c r="A20" s="68">
        <f t="shared" si="1"/>
        <v>18</v>
      </c>
      <c r="B20" s="69">
        <f t="shared" si="2"/>
        <v>21</v>
      </c>
      <c r="C20" s="91" t="s">
        <v>169</v>
      </c>
      <c r="D20" s="92" t="s">
        <v>170</v>
      </c>
      <c r="E20" s="93">
        <v>4.9999999999999996E-2</v>
      </c>
      <c r="F20" s="93">
        <v>0.25486111111111109</v>
      </c>
      <c r="G20" s="93">
        <f t="shared" ref="G20:G24" si="4">F20+E20</f>
        <v>0.30486111111111108</v>
      </c>
      <c r="H20" s="93">
        <f t="shared" ref="H20:H24" si="5">G20-G19</f>
        <v>0</v>
      </c>
      <c r="I20" s="70">
        <v>10</v>
      </c>
    </row>
    <row r="21" spans="1:9" ht="16.5" customHeight="1" x14ac:dyDescent="0.2">
      <c r="A21" s="68">
        <f t="shared" si="1"/>
        <v>20</v>
      </c>
      <c r="B21" s="69">
        <f t="shared" si="2"/>
        <v>6</v>
      </c>
      <c r="C21" s="91" t="s">
        <v>171</v>
      </c>
      <c r="D21" s="92" t="s">
        <v>172</v>
      </c>
      <c r="E21" s="93">
        <v>8.819444444444445E-2</v>
      </c>
      <c r="F21" s="93">
        <v>0.21736111111111112</v>
      </c>
      <c r="G21" s="93">
        <f t="shared" si="4"/>
        <v>0.30555555555555558</v>
      </c>
      <c r="H21" s="93">
        <f t="shared" si="5"/>
        <v>6.9444444444449749E-4</v>
      </c>
      <c r="I21" s="70">
        <v>9</v>
      </c>
    </row>
    <row r="22" spans="1:9" ht="16.5" customHeight="1" x14ac:dyDescent="0.2">
      <c r="A22" s="68">
        <f t="shared" si="1"/>
        <v>21</v>
      </c>
      <c r="B22" s="69">
        <f t="shared" si="2"/>
        <v>22</v>
      </c>
      <c r="C22" s="91" t="s">
        <v>173</v>
      </c>
      <c r="D22" s="92" t="s">
        <v>148</v>
      </c>
      <c r="E22" s="93">
        <v>4.3055555555555562E-2</v>
      </c>
      <c r="F22" s="93">
        <v>0.27083333333333331</v>
      </c>
      <c r="G22" s="93">
        <f t="shared" si="4"/>
        <v>0.31388888888888888</v>
      </c>
      <c r="H22" s="93">
        <f t="shared" si="5"/>
        <v>8.3333333333333037E-3</v>
      </c>
      <c r="I22" s="70">
        <v>8</v>
      </c>
    </row>
    <row r="23" spans="1:9" ht="16.5" customHeight="1" x14ac:dyDescent="0.2">
      <c r="A23" s="68">
        <f t="shared" si="1"/>
        <v>22</v>
      </c>
      <c r="B23" s="69">
        <f t="shared" si="2"/>
        <v>22</v>
      </c>
      <c r="C23" s="91" t="s">
        <v>174</v>
      </c>
      <c r="D23" s="92" t="s">
        <v>175</v>
      </c>
      <c r="E23" s="93">
        <v>5.347222222222222E-2</v>
      </c>
      <c r="F23" s="93">
        <v>0.27083333333333331</v>
      </c>
      <c r="G23" s="93">
        <f t="shared" si="4"/>
        <v>0.32430555555555551</v>
      </c>
      <c r="H23" s="93">
        <f t="shared" si="5"/>
        <v>1.041666666666663E-2</v>
      </c>
      <c r="I23" s="70">
        <v>7</v>
      </c>
    </row>
    <row r="24" spans="1:9" ht="16.5" customHeight="1" x14ac:dyDescent="0.2">
      <c r="A24" s="68">
        <f t="shared" si="1"/>
        <v>23</v>
      </c>
      <c r="B24" s="69">
        <f t="shared" si="2"/>
        <v>19</v>
      </c>
      <c r="C24" s="91" t="s">
        <v>165</v>
      </c>
      <c r="D24" s="92" t="s">
        <v>176</v>
      </c>
      <c r="E24" s="93">
        <v>8.6805555555555566E-2</v>
      </c>
      <c r="F24" s="93">
        <v>0.2388888888888889</v>
      </c>
      <c r="G24" s="93">
        <f t="shared" si="4"/>
        <v>0.32569444444444445</v>
      </c>
      <c r="H24" s="93">
        <f t="shared" si="5"/>
        <v>1.3888888888889395E-3</v>
      </c>
      <c r="I24" s="70">
        <v>6</v>
      </c>
    </row>
    <row r="26" spans="1:9" x14ac:dyDescent="0.2">
      <c r="A26" s="17" t="s">
        <v>80</v>
      </c>
      <c r="B26" t="s">
        <v>190</v>
      </c>
    </row>
    <row r="27" spans="1:9" x14ac:dyDescent="0.2">
      <c r="B27" t="s">
        <v>191</v>
      </c>
    </row>
    <row r="28" spans="1:9" x14ac:dyDescent="0.2">
      <c r="B28" t="s">
        <v>192</v>
      </c>
    </row>
    <row r="29" spans="1:9" x14ac:dyDescent="0.2">
      <c r="B29" t="s">
        <v>193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F12" sqref="F12"/>
    </sheetView>
  </sheetViews>
  <sheetFormatPr defaultRowHeight="12.75" x14ac:dyDescent="0.2"/>
  <cols>
    <col min="1" max="2" width="10.7109375" customWidth="1"/>
    <col min="3" max="3" width="16.140625" bestFit="1" customWidth="1"/>
    <col min="4" max="4" width="10.7109375" customWidth="1"/>
    <col min="7" max="7" width="16.140625" bestFit="1" customWidth="1"/>
    <col min="8" max="8" width="16.140625" customWidth="1"/>
    <col min="9" max="9" width="13.42578125" bestFit="1" customWidth="1"/>
    <col min="10" max="10" width="13.42578125" customWidth="1"/>
    <col min="11" max="11" width="14.42578125" bestFit="1" customWidth="1"/>
    <col min="12" max="12" width="14.42578125" customWidth="1"/>
    <col min="13" max="13" width="16.140625" bestFit="1" customWidth="1"/>
    <col min="14" max="14" width="14.5703125" bestFit="1" customWidth="1"/>
    <col min="15" max="15" width="16.140625" bestFit="1" customWidth="1"/>
  </cols>
  <sheetData>
    <row r="1" spans="1:4" x14ac:dyDescent="0.2">
      <c r="A1" s="8" t="s">
        <v>3</v>
      </c>
      <c r="B1" s="8" t="s">
        <v>62</v>
      </c>
      <c r="C1" s="82" t="s">
        <v>58</v>
      </c>
      <c r="D1" s="9" t="s">
        <v>61</v>
      </c>
    </row>
    <row r="2" spans="1:4" x14ac:dyDescent="0.2">
      <c r="A2" s="12">
        <v>1</v>
      </c>
      <c r="B2" s="12">
        <v>1</v>
      </c>
      <c r="C2" s="11" t="s">
        <v>70</v>
      </c>
      <c r="D2" s="12">
        <v>40</v>
      </c>
    </row>
    <row r="3" spans="1:4" x14ac:dyDescent="0.2">
      <c r="A3" s="12">
        <v>1</v>
      </c>
      <c r="B3" s="12">
        <v>2</v>
      </c>
      <c r="C3" s="11" t="s">
        <v>183</v>
      </c>
      <c r="D3" s="12">
        <v>40</v>
      </c>
    </row>
    <row r="4" spans="1:4" x14ac:dyDescent="0.2">
      <c r="A4" s="12">
        <v>1</v>
      </c>
      <c r="B4" s="12">
        <v>3</v>
      </c>
      <c r="C4" s="62" t="s">
        <v>189</v>
      </c>
      <c r="D4" s="12">
        <v>40</v>
      </c>
    </row>
    <row r="5" spans="1:4" x14ac:dyDescent="0.2">
      <c r="A5" s="12">
        <v>1</v>
      </c>
      <c r="B5" s="12">
        <v>4</v>
      </c>
      <c r="C5" s="11" t="s">
        <v>188</v>
      </c>
      <c r="D5" s="12">
        <v>40</v>
      </c>
    </row>
    <row r="6" spans="1:4" x14ac:dyDescent="0.2">
      <c r="A6" s="12">
        <v>2</v>
      </c>
      <c r="B6" s="12">
        <v>1</v>
      </c>
      <c r="C6" s="11" t="s">
        <v>17</v>
      </c>
      <c r="D6" s="12">
        <v>35</v>
      </c>
    </row>
    <row r="7" spans="1:4" x14ac:dyDescent="0.2">
      <c r="A7" s="12">
        <v>2</v>
      </c>
      <c r="B7" s="12">
        <v>2</v>
      </c>
      <c r="C7" s="11" t="s">
        <v>114</v>
      </c>
      <c r="D7" s="12">
        <v>35</v>
      </c>
    </row>
    <row r="8" spans="1:4" x14ac:dyDescent="0.2">
      <c r="A8" s="12">
        <v>2</v>
      </c>
      <c r="B8" s="12">
        <v>3</v>
      </c>
      <c r="C8" s="11" t="s">
        <v>45</v>
      </c>
      <c r="D8" s="12">
        <v>35</v>
      </c>
    </row>
    <row r="9" spans="1:4" x14ac:dyDescent="0.2">
      <c r="A9" s="12">
        <v>2</v>
      </c>
      <c r="B9" s="12">
        <v>4</v>
      </c>
      <c r="C9" s="11" t="s">
        <v>22</v>
      </c>
      <c r="D9" s="12">
        <v>35</v>
      </c>
    </row>
    <row r="10" spans="1:4" x14ac:dyDescent="0.2">
      <c r="A10" s="12">
        <v>3</v>
      </c>
      <c r="B10" s="12">
        <v>1</v>
      </c>
      <c r="C10" s="11" t="s">
        <v>28</v>
      </c>
      <c r="D10" s="12">
        <v>30</v>
      </c>
    </row>
    <row r="11" spans="1:4" x14ac:dyDescent="0.2">
      <c r="A11" s="12">
        <v>3</v>
      </c>
      <c r="B11" s="12">
        <v>2</v>
      </c>
      <c r="C11" s="11" t="s">
        <v>14</v>
      </c>
      <c r="D11" s="12">
        <v>30</v>
      </c>
    </row>
    <row r="12" spans="1:4" x14ac:dyDescent="0.2">
      <c r="A12" s="12">
        <v>3</v>
      </c>
      <c r="B12" s="12">
        <v>3</v>
      </c>
      <c r="C12" s="11" t="s">
        <v>116</v>
      </c>
      <c r="D12" s="12">
        <v>30</v>
      </c>
    </row>
    <row r="13" spans="1:4" x14ac:dyDescent="0.2">
      <c r="A13" s="12">
        <v>3</v>
      </c>
      <c r="B13" s="12">
        <v>4</v>
      </c>
      <c r="C13" s="11" t="s">
        <v>179</v>
      </c>
      <c r="D13" s="12">
        <v>30</v>
      </c>
    </row>
    <row r="14" spans="1:4" x14ac:dyDescent="0.2">
      <c r="A14" s="12">
        <v>4</v>
      </c>
      <c r="B14" s="12">
        <v>1</v>
      </c>
      <c r="C14" s="11" t="s">
        <v>6</v>
      </c>
      <c r="D14" s="12">
        <v>25</v>
      </c>
    </row>
    <row r="15" spans="1:4" x14ac:dyDescent="0.2">
      <c r="A15" s="12">
        <v>4</v>
      </c>
      <c r="B15" s="12">
        <v>2</v>
      </c>
      <c r="C15" s="11" t="s">
        <v>33</v>
      </c>
      <c r="D15" s="12">
        <v>25</v>
      </c>
    </row>
    <row r="16" spans="1:4" x14ac:dyDescent="0.2">
      <c r="A16" s="12">
        <v>4</v>
      </c>
      <c r="B16" s="12">
        <v>3</v>
      </c>
      <c r="C16" s="11" t="s">
        <v>129</v>
      </c>
      <c r="D16" s="12">
        <v>25</v>
      </c>
    </row>
    <row r="17" spans="1:4" x14ac:dyDescent="0.2">
      <c r="A17" s="12">
        <v>4</v>
      </c>
      <c r="B17" s="12">
        <v>4</v>
      </c>
      <c r="C17" s="11" t="s">
        <v>34</v>
      </c>
      <c r="D17" s="12">
        <v>25</v>
      </c>
    </row>
    <row r="18" spans="1:4" x14ac:dyDescent="0.2">
      <c r="A18" s="12">
        <v>5</v>
      </c>
      <c r="B18" s="12">
        <v>1</v>
      </c>
      <c r="C18" s="11" t="s">
        <v>187</v>
      </c>
      <c r="D18" s="12">
        <v>24</v>
      </c>
    </row>
    <row r="19" spans="1:4" x14ac:dyDescent="0.2">
      <c r="A19" s="12">
        <v>5</v>
      </c>
      <c r="B19" s="12">
        <v>2</v>
      </c>
      <c r="C19" s="62" t="s">
        <v>181</v>
      </c>
      <c r="D19" s="12">
        <v>24</v>
      </c>
    </row>
    <row r="20" spans="1:4" x14ac:dyDescent="0.2">
      <c r="A20" s="12">
        <v>5</v>
      </c>
      <c r="B20" s="12">
        <v>3</v>
      </c>
      <c r="C20" s="11" t="s">
        <v>100</v>
      </c>
      <c r="D20" s="12">
        <v>24</v>
      </c>
    </row>
    <row r="21" spans="1:4" x14ac:dyDescent="0.2">
      <c r="A21" s="12">
        <v>5</v>
      </c>
      <c r="B21" s="12">
        <v>4</v>
      </c>
      <c r="C21" s="11" t="s">
        <v>125</v>
      </c>
      <c r="D21" s="12">
        <v>24</v>
      </c>
    </row>
    <row r="22" spans="1:4" x14ac:dyDescent="0.2">
      <c r="A22" s="12">
        <v>6</v>
      </c>
      <c r="B22" s="12">
        <v>1</v>
      </c>
      <c r="C22" s="11" t="s">
        <v>35</v>
      </c>
      <c r="D22" s="12">
        <v>23</v>
      </c>
    </row>
    <row r="23" spans="1:4" x14ac:dyDescent="0.2">
      <c r="A23" s="12">
        <v>6</v>
      </c>
      <c r="B23" s="12">
        <v>2</v>
      </c>
      <c r="C23" s="11" t="s">
        <v>107</v>
      </c>
      <c r="D23" s="12">
        <v>23</v>
      </c>
    </row>
    <row r="24" spans="1:4" x14ac:dyDescent="0.2">
      <c r="A24" s="12">
        <v>6</v>
      </c>
      <c r="B24" s="12">
        <v>3</v>
      </c>
      <c r="C24" s="11" t="s">
        <v>186</v>
      </c>
      <c r="D24" s="12">
        <v>23</v>
      </c>
    </row>
    <row r="25" spans="1:4" x14ac:dyDescent="0.2">
      <c r="A25" s="12">
        <v>6</v>
      </c>
      <c r="B25" s="12">
        <v>4</v>
      </c>
      <c r="C25" s="11" t="s">
        <v>12</v>
      </c>
      <c r="D25" s="12">
        <v>23</v>
      </c>
    </row>
    <row r="28" spans="1:4" x14ac:dyDescent="0.2">
      <c r="A28" t="s">
        <v>80</v>
      </c>
      <c r="B28" s="17" t="s">
        <v>18</v>
      </c>
    </row>
    <row r="29" spans="1:4" x14ac:dyDescent="0.2">
      <c r="B29" s="17" t="s">
        <v>22</v>
      </c>
    </row>
    <row r="30" spans="1:4" x14ac:dyDescent="0.2">
      <c r="B30" s="17" t="s">
        <v>17</v>
      </c>
    </row>
    <row r="31" spans="1:4" x14ac:dyDescent="0.2">
      <c r="B31" s="17" t="s">
        <v>70</v>
      </c>
    </row>
  </sheetData>
  <sortState ref="G3:H26">
    <sortCondition ref="H3:H26"/>
    <sortCondition ref="G3:G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/>
  </sheetViews>
  <sheetFormatPr defaultRowHeight="12.75" x14ac:dyDescent="0.2"/>
  <cols>
    <col min="1" max="2" width="10.7109375" customWidth="1"/>
    <col min="3" max="3" width="16.140625" bestFit="1" customWidth="1"/>
    <col min="4" max="9" width="10.85546875" customWidth="1"/>
    <col min="11" max="11" width="14.85546875" bestFit="1" customWidth="1"/>
  </cols>
  <sheetData>
    <row r="1" spans="1:9" ht="25.5" x14ac:dyDescent="0.2">
      <c r="A1" s="8" t="s">
        <v>56</v>
      </c>
      <c r="B1" s="8" t="s">
        <v>57</v>
      </c>
      <c r="C1" s="83" t="s">
        <v>58</v>
      </c>
      <c r="D1" s="8" t="s">
        <v>127</v>
      </c>
      <c r="E1" s="8" t="s">
        <v>59</v>
      </c>
      <c r="F1" s="8" t="s">
        <v>208</v>
      </c>
      <c r="G1" s="8" t="s">
        <v>207</v>
      </c>
      <c r="H1" s="8" t="s">
        <v>75</v>
      </c>
      <c r="I1" s="8" t="s">
        <v>61</v>
      </c>
    </row>
    <row r="2" spans="1:9" ht="16.5" customHeight="1" x14ac:dyDescent="0.2">
      <c r="A2" s="70">
        <f>RANK(G2,$G$2:$G$32,1)</f>
        <v>1</v>
      </c>
      <c r="B2" s="70">
        <f>RANK(F2,$F$2:$F$32,1)</f>
        <v>27</v>
      </c>
      <c r="C2" s="66" t="s">
        <v>194</v>
      </c>
      <c r="D2" s="97">
        <v>0.34027777777777773</v>
      </c>
      <c r="E2" s="97">
        <v>0</v>
      </c>
      <c r="F2" s="97">
        <v>0.34097222222222223</v>
      </c>
      <c r="G2" s="97">
        <f t="shared" ref="G2:G32" si="0">E2+F2</f>
        <v>0.34097222222222223</v>
      </c>
      <c r="H2" s="102">
        <f t="shared" ref="H2:H32" si="1">F2-D2</f>
        <v>6.9444444444449749E-4</v>
      </c>
      <c r="I2" s="70">
        <v>40</v>
      </c>
    </row>
    <row r="3" spans="1:9" ht="16.5" customHeight="1" x14ac:dyDescent="0.2">
      <c r="A3" s="100">
        <f>RANK(G3,$G$2:$G$32,1)</f>
        <v>2</v>
      </c>
      <c r="B3" s="100">
        <f t="shared" ref="B3:B32" si="2">RANK(F3,$F$2:$F$32,1)</f>
        <v>15</v>
      </c>
      <c r="C3" s="101" t="s">
        <v>195</v>
      </c>
      <c r="D3" s="97">
        <v>0.28750000000000003</v>
      </c>
      <c r="E3" s="97">
        <f t="shared" ref="E3:E32" si="3">$D$2-D3</f>
        <v>5.2777777777777701E-2</v>
      </c>
      <c r="F3" s="97">
        <v>0.28888888888888892</v>
      </c>
      <c r="G3" s="97">
        <f t="shared" si="0"/>
        <v>0.34166666666666662</v>
      </c>
      <c r="H3" s="102">
        <f t="shared" si="1"/>
        <v>1.388888888888884E-3</v>
      </c>
      <c r="I3" s="70">
        <v>35</v>
      </c>
    </row>
    <row r="4" spans="1:9" ht="16.5" customHeight="1" x14ac:dyDescent="0.2">
      <c r="A4" s="70">
        <f>RANK(G4,$G$2:$G$32,1)</f>
        <v>3</v>
      </c>
      <c r="B4" s="70">
        <f t="shared" si="2"/>
        <v>23</v>
      </c>
      <c r="C4" s="66" t="s">
        <v>196</v>
      </c>
      <c r="D4" s="97">
        <v>0.30902777777777779</v>
      </c>
      <c r="E4" s="97">
        <f t="shared" si="3"/>
        <v>3.1249999999999944E-2</v>
      </c>
      <c r="F4" s="97">
        <v>0.31111111111111112</v>
      </c>
      <c r="G4" s="97">
        <f t="shared" si="0"/>
        <v>0.34236111111111106</v>
      </c>
      <c r="H4" s="102">
        <f t="shared" si="1"/>
        <v>2.0833333333333259E-3</v>
      </c>
      <c r="I4" s="70">
        <v>30</v>
      </c>
    </row>
    <row r="5" spans="1:9" ht="16.5" customHeight="1" x14ac:dyDescent="0.2">
      <c r="A5" s="70">
        <f>RANK(G5,$G$2:$G$32,1)</f>
        <v>4</v>
      </c>
      <c r="B5" s="70">
        <f t="shared" si="2"/>
        <v>1</v>
      </c>
      <c r="C5" s="66" t="s">
        <v>17</v>
      </c>
      <c r="D5" s="97">
        <v>0.25</v>
      </c>
      <c r="E5" s="97">
        <f t="shared" si="3"/>
        <v>9.0277777777777735E-2</v>
      </c>
      <c r="F5" s="97">
        <v>0.25277777777777777</v>
      </c>
      <c r="G5" s="97">
        <f t="shared" si="0"/>
        <v>0.3430555555555555</v>
      </c>
      <c r="H5" s="102">
        <f t="shared" si="1"/>
        <v>2.7777777777777679E-3</v>
      </c>
      <c r="I5" s="70">
        <v>25</v>
      </c>
    </row>
    <row r="6" spans="1:9" ht="16.5" customHeight="1" x14ac:dyDescent="0.2">
      <c r="A6" s="70">
        <v>4</v>
      </c>
      <c r="B6" s="70">
        <f t="shared" si="2"/>
        <v>3</v>
      </c>
      <c r="C6" s="66" t="s">
        <v>116</v>
      </c>
      <c r="D6" s="97">
        <v>0.25416666666666665</v>
      </c>
      <c r="E6" s="97">
        <f t="shared" si="3"/>
        <v>8.6111111111111083E-2</v>
      </c>
      <c r="F6" s="97">
        <v>0.25694444444444448</v>
      </c>
      <c r="G6" s="97">
        <f t="shared" si="0"/>
        <v>0.34305555555555556</v>
      </c>
      <c r="H6" s="102">
        <f t="shared" si="1"/>
        <v>2.7777777777778234E-3</v>
      </c>
      <c r="I6" s="70">
        <v>25</v>
      </c>
    </row>
    <row r="7" spans="1:9" ht="16.5" customHeight="1" x14ac:dyDescent="0.2">
      <c r="A7" s="70">
        <f t="shared" ref="A7" si="4">RANK(G7,$G$2:$G$32,1)</f>
        <v>4</v>
      </c>
      <c r="B7" s="70">
        <f t="shared" si="2"/>
        <v>5</v>
      </c>
      <c r="C7" s="66" t="s">
        <v>189</v>
      </c>
      <c r="D7" s="97">
        <v>0.26250000000000001</v>
      </c>
      <c r="E7" s="97">
        <f t="shared" si="3"/>
        <v>7.7777777777777724E-2</v>
      </c>
      <c r="F7" s="97">
        <v>0.26527777777777778</v>
      </c>
      <c r="G7" s="97">
        <f t="shared" si="0"/>
        <v>0.3430555555555555</v>
      </c>
      <c r="H7" s="102">
        <f t="shared" si="1"/>
        <v>2.7777777777777679E-3</v>
      </c>
      <c r="I7" s="70">
        <v>25</v>
      </c>
    </row>
    <row r="8" spans="1:9" ht="16.5" customHeight="1" x14ac:dyDescent="0.2">
      <c r="A8" s="70">
        <f t="shared" ref="A8:A18" si="5">RANK(G8,$G$2:$G$32,1)</f>
        <v>7</v>
      </c>
      <c r="B8" s="70">
        <f t="shared" si="2"/>
        <v>10</v>
      </c>
      <c r="C8" s="66" t="s">
        <v>29</v>
      </c>
      <c r="D8" s="97">
        <v>0.27430555555555552</v>
      </c>
      <c r="E8" s="97">
        <f t="shared" si="3"/>
        <v>6.597222222222221E-2</v>
      </c>
      <c r="F8" s="97">
        <v>0.27777777777777779</v>
      </c>
      <c r="G8" s="97">
        <f t="shared" si="0"/>
        <v>0.34375</v>
      </c>
      <c r="H8" s="102">
        <f t="shared" si="1"/>
        <v>3.4722222222222654E-3</v>
      </c>
      <c r="I8" s="70">
        <v>22</v>
      </c>
    </row>
    <row r="9" spans="1:9" ht="16.5" customHeight="1" x14ac:dyDescent="0.2">
      <c r="A9" s="70">
        <f t="shared" si="5"/>
        <v>8</v>
      </c>
      <c r="B9" s="70">
        <f t="shared" si="2"/>
        <v>7</v>
      </c>
      <c r="C9" s="66" t="s">
        <v>124</v>
      </c>
      <c r="D9" s="97">
        <v>0.27013888888888887</v>
      </c>
      <c r="E9" s="97">
        <f t="shared" si="3"/>
        <v>7.0138888888888862E-2</v>
      </c>
      <c r="F9" s="97">
        <v>0.27430555555555552</v>
      </c>
      <c r="G9" s="97">
        <f t="shared" si="0"/>
        <v>0.34444444444444439</v>
      </c>
      <c r="H9" s="102">
        <f t="shared" si="1"/>
        <v>4.1666666666666519E-3</v>
      </c>
      <c r="I9" s="70">
        <v>21</v>
      </c>
    </row>
    <row r="10" spans="1:9" ht="16.5" customHeight="1" x14ac:dyDescent="0.2">
      <c r="A10" s="70">
        <f t="shared" si="5"/>
        <v>8</v>
      </c>
      <c r="B10" s="70">
        <f t="shared" si="2"/>
        <v>8</v>
      </c>
      <c r="C10" s="66" t="s">
        <v>197</v>
      </c>
      <c r="D10" s="97">
        <v>0.27083333333333331</v>
      </c>
      <c r="E10" s="97">
        <f t="shared" si="3"/>
        <v>6.944444444444442E-2</v>
      </c>
      <c r="F10" s="97">
        <v>0.27499999999999997</v>
      </c>
      <c r="G10" s="97">
        <f t="shared" si="0"/>
        <v>0.34444444444444439</v>
      </c>
      <c r="H10" s="102">
        <f t="shared" si="1"/>
        <v>4.1666666666666519E-3</v>
      </c>
      <c r="I10" s="70">
        <v>21</v>
      </c>
    </row>
    <row r="11" spans="1:9" ht="16.5" customHeight="1" x14ac:dyDescent="0.2">
      <c r="A11" s="70">
        <f t="shared" si="5"/>
        <v>10</v>
      </c>
      <c r="B11" s="70">
        <f t="shared" si="2"/>
        <v>2</v>
      </c>
      <c r="C11" s="66" t="s">
        <v>187</v>
      </c>
      <c r="D11" s="97">
        <v>0.24791666666666667</v>
      </c>
      <c r="E11" s="97">
        <f t="shared" si="3"/>
        <v>9.2361111111111061E-2</v>
      </c>
      <c r="F11" s="97">
        <v>0.25347222222222221</v>
      </c>
      <c r="G11" s="97">
        <f t="shared" si="0"/>
        <v>0.34583333333333327</v>
      </c>
      <c r="H11" s="102">
        <f t="shared" si="1"/>
        <v>5.5555555555555358E-3</v>
      </c>
      <c r="I11" s="70">
        <v>19</v>
      </c>
    </row>
    <row r="12" spans="1:9" ht="16.5" customHeight="1" x14ac:dyDescent="0.2">
      <c r="A12" s="70">
        <f t="shared" si="5"/>
        <v>11</v>
      </c>
      <c r="B12" s="70">
        <f t="shared" si="2"/>
        <v>18</v>
      </c>
      <c r="C12" s="66" t="s">
        <v>183</v>
      </c>
      <c r="D12" s="97">
        <v>0.28750000000000003</v>
      </c>
      <c r="E12" s="97">
        <f t="shared" si="3"/>
        <v>5.2777777777777701E-2</v>
      </c>
      <c r="F12" s="97">
        <v>0.29375000000000001</v>
      </c>
      <c r="G12" s="97">
        <f t="shared" si="0"/>
        <v>0.34652777777777771</v>
      </c>
      <c r="H12" s="102">
        <f t="shared" si="1"/>
        <v>6.2499999999999778E-3</v>
      </c>
      <c r="I12" s="70">
        <v>18</v>
      </c>
    </row>
    <row r="13" spans="1:9" ht="16.5" customHeight="1" x14ac:dyDescent="0.2">
      <c r="A13" s="70">
        <f t="shared" si="5"/>
        <v>12</v>
      </c>
      <c r="B13" s="70">
        <f t="shared" si="2"/>
        <v>12</v>
      </c>
      <c r="C13" s="66" t="s">
        <v>198</v>
      </c>
      <c r="D13" s="97">
        <v>0.27708333333333335</v>
      </c>
      <c r="E13" s="97">
        <f t="shared" si="3"/>
        <v>6.3194444444444386E-2</v>
      </c>
      <c r="F13" s="97">
        <v>0.28402777777777777</v>
      </c>
      <c r="G13" s="97">
        <f t="shared" si="0"/>
        <v>0.34722222222222215</v>
      </c>
      <c r="H13" s="102">
        <f t="shared" si="1"/>
        <v>6.9444444444444198E-3</v>
      </c>
      <c r="I13" s="70">
        <v>17</v>
      </c>
    </row>
    <row r="14" spans="1:9" ht="16.5" customHeight="1" x14ac:dyDescent="0.2">
      <c r="A14" s="70">
        <f t="shared" si="5"/>
        <v>13</v>
      </c>
      <c r="B14" s="70">
        <f t="shared" si="2"/>
        <v>4</v>
      </c>
      <c r="C14" s="66" t="s">
        <v>22</v>
      </c>
      <c r="D14" s="97">
        <v>0.24930555555555556</v>
      </c>
      <c r="E14" s="97">
        <f t="shared" si="3"/>
        <v>9.0972222222222177E-2</v>
      </c>
      <c r="F14" s="97">
        <v>0.25763888888888892</v>
      </c>
      <c r="G14" s="97">
        <f t="shared" si="0"/>
        <v>0.34861111111111109</v>
      </c>
      <c r="H14" s="102">
        <f t="shared" si="1"/>
        <v>8.3333333333333592E-3</v>
      </c>
      <c r="I14" s="70">
        <v>16</v>
      </c>
    </row>
    <row r="15" spans="1:9" ht="16.5" customHeight="1" x14ac:dyDescent="0.2">
      <c r="A15" s="70">
        <f t="shared" si="5"/>
        <v>13</v>
      </c>
      <c r="B15" s="70">
        <f t="shared" si="2"/>
        <v>17</v>
      </c>
      <c r="C15" s="66" t="s">
        <v>45</v>
      </c>
      <c r="D15" s="97">
        <v>0.28402777777777777</v>
      </c>
      <c r="E15" s="97">
        <f t="shared" si="3"/>
        <v>5.6249999999999967E-2</v>
      </c>
      <c r="F15" s="97">
        <v>0.29236111111111113</v>
      </c>
      <c r="G15" s="97">
        <f t="shared" si="0"/>
        <v>0.34861111111111109</v>
      </c>
      <c r="H15" s="102">
        <f t="shared" si="1"/>
        <v>8.3333333333333592E-3</v>
      </c>
      <c r="I15" s="70">
        <v>16</v>
      </c>
    </row>
    <row r="16" spans="1:9" ht="16.5" customHeight="1" x14ac:dyDescent="0.2">
      <c r="A16" s="70">
        <f t="shared" si="5"/>
        <v>15</v>
      </c>
      <c r="B16" s="70">
        <f t="shared" si="2"/>
        <v>16</v>
      </c>
      <c r="C16" s="66" t="s">
        <v>28</v>
      </c>
      <c r="D16" s="97">
        <v>0.28263888888888888</v>
      </c>
      <c r="E16" s="97">
        <f t="shared" si="3"/>
        <v>5.7638888888888851E-2</v>
      </c>
      <c r="F16" s="97">
        <v>0.29166666666666669</v>
      </c>
      <c r="G16" s="97">
        <f t="shared" si="0"/>
        <v>0.34930555555555554</v>
      </c>
      <c r="H16" s="102">
        <f t="shared" si="1"/>
        <v>9.0277777777778012E-3</v>
      </c>
      <c r="I16" s="70">
        <v>14</v>
      </c>
    </row>
    <row r="17" spans="1:12" ht="16.5" customHeight="1" x14ac:dyDescent="0.2">
      <c r="A17" s="70">
        <f t="shared" si="5"/>
        <v>16</v>
      </c>
      <c r="B17" s="70">
        <f t="shared" si="2"/>
        <v>30</v>
      </c>
      <c r="C17" s="66" t="s">
        <v>136</v>
      </c>
      <c r="D17" s="97">
        <v>0.3354166666666667</v>
      </c>
      <c r="E17" s="97">
        <f t="shared" si="3"/>
        <v>4.8611111111110383E-3</v>
      </c>
      <c r="F17" s="97">
        <v>0.34583333333333338</v>
      </c>
      <c r="G17" s="97">
        <f t="shared" si="0"/>
        <v>0.35069444444444442</v>
      </c>
      <c r="H17" s="102">
        <f t="shared" si="1"/>
        <v>1.0416666666666685E-2</v>
      </c>
      <c r="I17" s="70">
        <v>13</v>
      </c>
    </row>
    <row r="18" spans="1:12" ht="16.5" customHeight="1" x14ac:dyDescent="0.2">
      <c r="A18" s="70">
        <f t="shared" si="5"/>
        <v>16</v>
      </c>
      <c r="B18" s="70">
        <f t="shared" si="2"/>
        <v>11</v>
      </c>
      <c r="C18" s="66" t="s">
        <v>204</v>
      </c>
      <c r="D18" s="97">
        <v>0.27013888888888887</v>
      </c>
      <c r="E18" s="97">
        <f t="shared" si="3"/>
        <v>7.0138888888888862E-2</v>
      </c>
      <c r="F18" s="97">
        <v>0.28055555555555556</v>
      </c>
      <c r="G18" s="97">
        <f t="shared" si="0"/>
        <v>0.35069444444444442</v>
      </c>
      <c r="H18" s="102">
        <f t="shared" si="1"/>
        <v>1.0416666666666685E-2</v>
      </c>
      <c r="I18" s="70">
        <v>13</v>
      </c>
    </row>
    <row r="19" spans="1:12" ht="16.5" customHeight="1" x14ac:dyDescent="0.2">
      <c r="A19" s="70">
        <v>18</v>
      </c>
      <c r="B19" s="70">
        <f t="shared" si="2"/>
        <v>31</v>
      </c>
      <c r="C19" s="66" t="s">
        <v>100</v>
      </c>
      <c r="D19" s="97">
        <v>0.33611111111111108</v>
      </c>
      <c r="E19" s="97">
        <f t="shared" si="3"/>
        <v>4.1666666666666519E-3</v>
      </c>
      <c r="F19" s="97">
        <v>0.34722222222222227</v>
      </c>
      <c r="G19" s="97">
        <f t="shared" si="0"/>
        <v>0.35138888888888892</v>
      </c>
      <c r="H19" s="102">
        <f t="shared" si="1"/>
        <v>1.1111111111111183E-2</v>
      </c>
      <c r="I19" s="70">
        <v>11</v>
      </c>
      <c r="L19" s="17"/>
    </row>
    <row r="20" spans="1:12" ht="16.5" customHeight="1" x14ac:dyDescent="0.2">
      <c r="A20" s="70">
        <f>RANK(G20,$G$2:$G$32,1)</f>
        <v>18</v>
      </c>
      <c r="B20" s="70">
        <f t="shared" si="2"/>
        <v>14</v>
      </c>
      <c r="C20" s="66" t="s">
        <v>70</v>
      </c>
      <c r="D20" s="97">
        <v>0.27708333333333335</v>
      </c>
      <c r="E20" s="97">
        <f t="shared" si="3"/>
        <v>6.3194444444444386E-2</v>
      </c>
      <c r="F20" s="97">
        <v>0.28819444444444448</v>
      </c>
      <c r="G20" s="97">
        <f t="shared" si="0"/>
        <v>0.35138888888888886</v>
      </c>
      <c r="H20" s="102">
        <f t="shared" si="1"/>
        <v>1.1111111111111127E-2</v>
      </c>
      <c r="I20" s="70">
        <v>11</v>
      </c>
    </row>
    <row r="21" spans="1:12" ht="16.5" customHeight="1" x14ac:dyDescent="0.2">
      <c r="A21" s="70">
        <f>RANK(G21,$G$2:$G$32,1)</f>
        <v>20</v>
      </c>
      <c r="B21" s="70">
        <f t="shared" si="2"/>
        <v>19</v>
      </c>
      <c r="C21" s="66" t="s">
        <v>179</v>
      </c>
      <c r="D21" s="97">
        <v>0.28263888888888888</v>
      </c>
      <c r="E21" s="97">
        <f t="shared" si="3"/>
        <v>5.7638888888888851E-2</v>
      </c>
      <c r="F21" s="97">
        <v>0.2951388888888889</v>
      </c>
      <c r="G21" s="97">
        <f t="shared" si="0"/>
        <v>0.35277777777777775</v>
      </c>
      <c r="H21" s="102">
        <f t="shared" si="1"/>
        <v>1.2500000000000011E-2</v>
      </c>
      <c r="I21" s="70">
        <v>9</v>
      </c>
    </row>
    <row r="22" spans="1:12" ht="16.5" customHeight="1" x14ac:dyDescent="0.2">
      <c r="A22" s="70">
        <f>RANK(G22,$G$2:$G$32,1)</f>
        <v>21</v>
      </c>
      <c r="B22" s="70">
        <f t="shared" si="2"/>
        <v>9</v>
      </c>
      <c r="C22" s="66" t="s">
        <v>11</v>
      </c>
      <c r="D22" s="97">
        <v>0.26250000000000001</v>
      </c>
      <c r="E22" s="97">
        <f t="shared" si="3"/>
        <v>7.7777777777777724E-2</v>
      </c>
      <c r="F22" s="97">
        <v>0.27569444444444446</v>
      </c>
      <c r="G22" s="97">
        <f t="shared" si="0"/>
        <v>0.35347222222222219</v>
      </c>
      <c r="H22" s="102">
        <f t="shared" si="1"/>
        <v>1.3194444444444453E-2</v>
      </c>
      <c r="I22" s="70">
        <v>8</v>
      </c>
    </row>
    <row r="23" spans="1:12" ht="16.5" customHeight="1" x14ac:dyDescent="0.2">
      <c r="A23" s="70">
        <f>RANK(G23,$G$2:$G$32,1)</f>
        <v>22</v>
      </c>
      <c r="B23" s="70">
        <f t="shared" si="2"/>
        <v>21</v>
      </c>
      <c r="C23" s="66" t="s">
        <v>135</v>
      </c>
      <c r="D23" s="97">
        <v>0.28750000000000003</v>
      </c>
      <c r="E23" s="97">
        <f t="shared" si="3"/>
        <v>5.2777777777777701E-2</v>
      </c>
      <c r="F23" s="97">
        <v>0.30138888888888887</v>
      </c>
      <c r="G23" s="97">
        <f t="shared" si="0"/>
        <v>0.35416666666666657</v>
      </c>
      <c r="H23" s="102">
        <f t="shared" si="1"/>
        <v>1.388888888888884E-2</v>
      </c>
      <c r="I23" s="70">
        <v>7</v>
      </c>
    </row>
    <row r="24" spans="1:12" ht="16.5" customHeight="1" x14ac:dyDescent="0.2">
      <c r="A24" s="70">
        <v>22</v>
      </c>
      <c r="B24" s="70">
        <f t="shared" si="2"/>
        <v>29</v>
      </c>
      <c r="C24" s="66" t="s">
        <v>10</v>
      </c>
      <c r="D24" s="97">
        <v>0.33124999999999999</v>
      </c>
      <c r="E24" s="97">
        <f t="shared" si="3"/>
        <v>9.0277777777777457E-3</v>
      </c>
      <c r="F24" s="97">
        <v>0.34513888888888888</v>
      </c>
      <c r="G24" s="97">
        <f t="shared" si="0"/>
        <v>0.35416666666666663</v>
      </c>
      <c r="H24" s="102">
        <f t="shared" si="1"/>
        <v>1.3888888888888895E-2</v>
      </c>
      <c r="I24" s="70">
        <v>7</v>
      </c>
    </row>
    <row r="25" spans="1:12" ht="16.5" customHeight="1" x14ac:dyDescent="0.2">
      <c r="A25" s="70">
        <f t="shared" ref="A25:A32" si="6">RANK(G25,$G$2:$G$32,1)</f>
        <v>24</v>
      </c>
      <c r="B25" s="70">
        <f t="shared" si="2"/>
        <v>6</v>
      </c>
      <c r="C25" s="66" t="s">
        <v>123</v>
      </c>
      <c r="D25" s="97">
        <v>0.25694444444444448</v>
      </c>
      <c r="E25" s="97">
        <f t="shared" si="3"/>
        <v>8.3333333333333259E-2</v>
      </c>
      <c r="F25" s="97">
        <v>0.27291666666666664</v>
      </c>
      <c r="G25" s="97">
        <f t="shared" si="0"/>
        <v>0.3562499999999999</v>
      </c>
      <c r="H25" s="102">
        <f t="shared" si="1"/>
        <v>1.5972222222222165E-2</v>
      </c>
      <c r="I25" s="70">
        <v>5</v>
      </c>
    </row>
    <row r="26" spans="1:12" ht="16.5" customHeight="1" x14ac:dyDescent="0.2">
      <c r="A26" s="70">
        <f t="shared" si="6"/>
        <v>25</v>
      </c>
      <c r="B26" s="70">
        <f t="shared" si="2"/>
        <v>13</v>
      </c>
      <c r="C26" s="66" t="s">
        <v>205</v>
      </c>
      <c r="D26" s="97">
        <v>0.27083333333333331</v>
      </c>
      <c r="E26" s="97">
        <f t="shared" si="3"/>
        <v>6.944444444444442E-2</v>
      </c>
      <c r="F26" s="97">
        <v>0.28750000000000003</v>
      </c>
      <c r="G26" s="97">
        <f t="shared" si="0"/>
        <v>0.35694444444444445</v>
      </c>
      <c r="H26" s="102">
        <f t="shared" si="1"/>
        <v>1.6666666666666718E-2</v>
      </c>
      <c r="I26" s="70">
        <v>4</v>
      </c>
    </row>
    <row r="27" spans="1:12" ht="16.5" customHeight="1" x14ac:dyDescent="0.2">
      <c r="A27" s="70">
        <f t="shared" si="6"/>
        <v>26</v>
      </c>
      <c r="B27" s="70">
        <f t="shared" si="2"/>
        <v>26</v>
      </c>
      <c r="C27" s="66" t="s">
        <v>114</v>
      </c>
      <c r="D27" s="97">
        <v>0.30902777777777779</v>
      </c>
      <c r="E27" s="97">
        <f t="shared" si="3"/>
        <v>3.1249999999999944E-2</v>
      </c>
      <c r="F27" s="97">
        <v>0.32916666666666666</v>
      </c>
      <c r="G27" s="97">
        <f t="shared" si="0"/>
        <v>0.36041666666666661</v>
      </c>
      <c r="H27" s="102">
        <f t="shared" si="1"/>
        <v>2.0138888888888873E-2</v>
      </c>
      <c r="I27" s="70">
        <v>3</v>
      </c>
    </row>
    <row r="28" spans="1:12" ht="16.5" customHeight="1" x14ac:dyDescent="0.2">
      <c r="A28" s="70">
        <f t="shared" si="6"/>
        <v>26</v>
      </c>
      <c r="B28" s="70">
        <f t="shared" si="2"/>
        <v>20</v>
      </c>
      <c r="C28" s="66" t="s">
        <v>129</v>
      </c>
      <c r="D28" s="97">
        <v>0.28055555555555556</v>
      </c>
      <c r="E28" s="97">
        <f t="shared" si="3"/>
        <v>5.9722222222222177E-2</v>
      </c>
      <c r="F28" s="97">
        <v>0.30069444444444443</v>
      </c>
      <c r="G28" s="97">
        <f t="shared" si="0"/>
        <v>0.36041666666666661</v>
      </c>
      <c r="H28" s="102">
        <f t="shared" si="1"/>
        <v>2.0138888888888873E-2</v>
      </c>
      <c r="I28" s="70">
        <v>3</v>
      </c>
    </row>
    <row r="29" spans="1:12" ht="16.5" customHeight="1" x14ac:dyDescent="0.2">
      <c r="A29" s="70">
        <f t="shared" si="6"/>
        <v>28</v>
      </c>
      <c r="B29" s="70">
        <f t="shared" si="2"/>
        <v>28</v>
      </c>
      <c r="C29" s="66" t="s">
        <v>96</v>
      </c>
      <c r="D29" s="97">
        <v>0.31875000000000003</v>
      </c>
      <c r="E29" s="97">
        <f t="shared" si="3"/>
        <v>2.1527777777777701E-2</v>
      </c>
      <c r="F29" s="97">
        <v>0.34236111111111112</v>
      </c>
      <c r="G29" s="97">
        <f t="shared" si="0"/>
        <v>0.36388888888888882</v>
      </c>
      <c r="H29" s="102">
        <f t="shared" si="1"/>
        <v>2.3611111111111083E-2</v>
      </c>
      <c r="I29" s="70">
        <v>1</v>
      </c>
    </row>
    <row r="30" spans="1:12" ht="16.5" customHeight="1" x14ac:dyDescent="0.2">
      <c r="A30" s="70">
        <f t="shared" si="6"/>
        <v>29</v>
      </c>
      <c r="B30" s="70">
        <f t="shared" si="2"/>
        <v>24</v>
      </c>
      <c r="C30" s="66" t="s">
        <v>185</v>
      </c>
      <c r="D30" s="97">
        <v>0.27638888888888885</v>
      </c>
      <c r="E30" s="97">
        <f t="shared" si="3"/>
        <v>6.3888888888888884E-2</v>
      </c>
      <c r="F30" s="97">
        <v>0.31180555555555556</v>
      </c>
      <c r="G30" s="97">
        <f t="shared" si="0"/>
        <v>0.37569444444444444</v>
      </c>
      <c r="H30" s="102">
        <f t="shared" si="1"/>
        <v>3.5416666666666707E-2</v>
      </c>
      <c r="I30" s="70">
        <v>1</v>
      </c>
    </row>
    <row r="31" spans="1:12" ht="16.5" customHeight="1" x14ac:dyDescent="0.2">
      <c r="A31" s="98">
        <f t="shared" si="6"/>
        <v>30</v>
      </c>
      <c r="B31" s="98">
        <f t="shared" si="2"/>
        <v>22</v>
      </c>
      <c r="C31" s="99" t="s">
        <v>206</v>
      </c>
      <c r="D31" s="97">
        <v>0.27083333333333331</v>
      </c>
      <c r="E31" s="97">
        <f t="shared" si="3"/>
        <v>6.944444444444442E-2</v>
      </c>
      <c r="F31" s="97">
        <v>0.31041666666666667</v>
      </c>
      <c r="G31" s="97">
        <f t="shared" si="0"/>
        <v>0.37986111111111109</v>
      </c>
      <c r="H31" s="102">
        <f t="shared" si="1"/>
        <v>3.9583333333333359E-2</v>
      </c>
      <c r="I31" s="70">
        <v>1</v>
      </c>
    </row>
    <row r="32" spans="1:12" ht="16.5" customHeight="1" x14ac:dyDescent="0.2">
      <c r="A32" s="70">
        <f t="shared" si="6"/>
        <v>31</v>
      </c>
      <c r="B32" s="70">
        <f t="shared" si="2"/>
        <v>25</v>
      </c>
      <c r="C32" s="66" t="s">
        <v>199</v>
      </c>
      <c r="D32" s="97">
        <v>0.27083333333333331</v>
      </c>
      <c r="E32" s="97">
        <f t="shared" si="3"/>
        <v>6.944444444444442E-2</v>
      </c>
      <c r="F32" s="97">
        <v>0.32291666666666669</v>
      </c>
      <c r="G32" s="97">
        <f t="shared" si="0"/>
        <v>0.3923611111111111</v>
      </c>
      <c r="H32" s="102">
        <f t="shared" si="1"/>
        <v>5.208333333333337E-2</v>
      </c>
      <c r="I32" s="70">
        <v>1</v>
      </c>
    </row>
    <row r="33" spans="1:1" x14ac:dyDescent="0.2">
      <c r="A33" s="17" t="s">
        <v>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2" sqref="H2:H31"/>
    </sheetView>
  </sheetViews>
  <sheetFormatPr defaultRowHeight="12.75" x14ac:dyDescent="0.2"/>
  <cols>
    <col min="2" max="2" width="9.5703125" customWidth="1"/>
    <col min="3" max="3" width="9.7109375" bestFit="1" customWidth="1"/>
  </cols>
  <sheetData>
    <row r="1" spans="1:10" ht="25.5" x14ac:dyDescent="0.2">
      <c r="A1" s="52" t="s">
        <v>133</v>
      </c>
      <c r="B1" s="116" t="s">
        <v>58</v>
      </c>
      <c r="C1" s="116"/>
      <c r="D1" s="51" t="s">
        <v>60</v>
      </c>
      <c r="E1" s="52" t="s">
        <v>61</v>
      </c>
    </row>
    <row r="2" spans="1:10" ht="15" x14ac:dyDescent="0.2">
      <c r="A2" s="12">
        <v>1</v>
      </c>
      <c r="B2" s="53" t="s">
        <v>151</v>
      </c>
      <c r="C2" s="53" t="s">
        <v>152</v>
      </c>
      <c r="D2" s="64">
        <v>2.2665509259259264E-2</v>
      </c>
      <c r="E2" s="12">
        <v>40</v>
      </c>
      <c r="G2" t="str">
        <f>B2&amp;" "&amp;C2</f>
        <v>Andrew Coles</v>
      </c>
      <c r="H2">
        <f>E2</f>
        <v>40</v>
      </c>
      <c r="J2" s="103"/>
    </row>
    <row r="3" spans="1:10" ht="15" x14ac:dyDescent="0.2">
      <c r="A3" s="12">
        <v>2</v>
      </c>
      <c r="B3" s="53" t="s">
        <v>209</v>
      </c>
      <c r="C3" s="53" t="s">
        <v>210</v>
      </c>
      <c r="D3" s="64">
        <v>2.2672453703703702E-2</v>
      </c>
      <c r="E3" s="12">
        <v>35</v>
      </c>
      <c r="G3" t="str">
        <f t="shared" ref="G3:G31" si="0">B3&amp;" "&amp;C3</f>
        <v>Michael Johnson</v>
      </c>
      <c r="H3">
        <f t="shared" ref="H3:H31" si="1">E3</f>
        <v>35</v>
      </c>
      <c r="J3" s="103"/>
    </row>
    <row r="4" spans="1:10" ht="15" x14ac:dyDescent="0.2">
      <c r="A4" s="12">
        <v>3</v>
      </c>
      <c r="B4" s="53" t="s">
        <v>211</v>
      </c>
      <c r="C4" s="53" t="s">
        <v>212</v>
      </c>
      <c r="D4" s="64">
        <v>2.3253472222222224E-2</v>
      </c>
      <c r="E4" s="12">
        <v>30</v>
      </c>
      <c r="G4" t="str">
        <f t="shared" si="0"/>
        <v>Joji Mori</v>
      </c>
      <c r="H4">
        <f t="shared" si="1"/>
        <v>30</v>
      </c>
      <c r="J4" s="103"/>
    </row>
    <row r="5" spans="1:10" ht="15" x14ac:dyDescent="0.2">
      <c r="A5" s="12">
        <v>4</v>
      </c>
      <c r="B5" s="53" t="s">
        <v>213</v>
      </c>
      <c r="C5" s="53" t="s">
        <v>214</v>
      </c>
      <c r="D5" s="64">
        <v>2.3274305555555555E-2</v>
      </c>
      <c r="E5" s="12">
        <v>25</v>
      </c>
      <c r="G5" t="str">
        <f t="shared" si="0"/>
        <v>Steven Williams</v>
      </c>
      <c r="H5">
        <f t="shared" si="1"/>
        <v>25</v>
      </c>
      <c r="J5" s="103"/>
    </row>
    <row r="6" spans="1:10" ht="15" x14ac:dyDescent="0.2">
      <c r="A6" s="12">
        <v>5</v>
      </c>
      <c r="B6" s="54" t="s">
        <v>215</v>
      </c>
      <c r="C6" s="54" t="s">
        <v>216</v>
      </c>
      <c r="D6" s="64">
        <v>2.3299768518518518E-2</v>
      </c>
      <c r="E6" s="12">
        <v>24</v>
      </c>
      <c r="G6" t="str">
        <f t="shared" si="0"/>
        <v>Brett Coleman</v>
      </c>
      <c r="H6">
        <f t="shared" si="1"/>
        <v>24</v>
      </c>
      <c r="J6" s="103"/>
    </row>
    <row r="7" spans="1:10" ht="15" x14ac:dyDescent="0.2">
      <c r="A7" s="12">
        <v>6</v>
      </c>
      <c r="B7" s="54" t="s">
        <v>158</v>
      </c>
      <c r="C7" s="54" t="s">
        <v>159</v>
      </c>
      <c r="D7" s="64">
        <v>2.4001157407407409E-2</v>
      </c>
      <c r="E7" s="12">
        <v>23</v>
      </c>
      <c r="G7" t="str">
        <f t="shared" si="0"/>
        <v>Stephen Paine</v>
      </c>
      <c r="H7">
        <f t="shared" si="1"/>
        <v>23</v>
      </c>
      <c r="J7" s="103"/>
    </row>
    <row r="8" spans="1:10" ht="15" x14ac:dyDescent="0.2">
      <c r="A8" s="12">
        <v>7</v>
      </c>
      <c r="B8" s="54" t="s">
        <v>217</v>
      </c>
      <c r="C8" s="54" t="s">
        <v>218</v>
      </c>
      <c r="D8" s="64">
        <v>2.4248842592592593E-2</v>
      </c>
      <c r="E8" s="12">
        <v>22</v>
      </c>
      <c r="G8" t="str">
        <f t="shared" si="0"/>
        <v>Tait Ovens</v>
      </c>
      <c r="H8">
        <f t="shared" si="1"/>
        <v>22</v>
      </c>
      <c r="J8" s="103"/>
    </row>
    <row r="9" spans="1:10" ht="15" x14ac:dyDescent="0.2">
      <c r="A9" s="12">
        <v>8</v>
      </c>
      <c r="B9" s="85" t="s">
        <v>165</v>
      </c>
      <c r="C9" s="55" t="s">
        <v>219</v>
      </c>
      <c r="D9" s="64">
        <v>2.4435185185185185E-2</v>
      </c>
      <c r="E9" s="12">
        <v>21</v>
      </c>
      <c r="G9" t="str">
        <f t="shared" si="0"/>
        <v>James Atkinson</v>
      </c>
      <c r="H9">
        <f t="shared" si="1"/>
        <v>21</v>
      </c>
      <c r="J9" s="103"/>
    </row>
    <row r="10" spans="1:10" ht="15" x14ac:dyDescent="0.2">
      <c r="A10" s="12">
        <v>9</v>
      </c>
      <c r="B10" s="54" t="s">
        <v>144</v>
      </c>
      <c r="C10" s="54" t="s">
        <v>220</v>
      </c>
      <c r="D10" s="64">
        <v>2.4628472222222225E-2</v>
      </c>
      <c r="E10" s="12">
        <v>20</v>
      </c>
      <c r="G10" t="str">
        <f t="shared" si="0"/>
        <v>Luke Peel</v>
      </c>
      <c r="H10">
        <f t="shared" si="1"/>
        <v>20</v>
      </c>
      <c r="J10" s="103"/>
    </row>
    <row r="11" spans="1:10" ht="15" x14ac:dyDescent="0.2">
      <c r="A11" s="12">
        <v>10</v>
      </c>
      <c r="B11" s="53" t="s">
        <v>144</v>
      </c>
      <c r="C11" s="53" t="s">
        <v>145</v>
      </c>
      <c r="D11" s="64">
        <v>2.4645833333333336E-2</v>
      </c>
      <c r="E11" s="12">
        <v>19</v>
      </c>
      <c r="G11" t="str">
        <f t="shared" si="0"/>
        <v>Luke Goodman</v>
      </c>
      <c r="H11">
        <f t="shared" si="1"/>
        <v>19</v>
      </c>
      <c r="J11" s="103"/>
    </row>
    <row r="12" spans="1:10" ht="15" x14ac:dyDescent="0.2">
      <c r="A12" s="12">
        <v>11</v>
      </c>
      <c r="B12" s="54" t="s">
        <v>149</v>
      </c>
      <c r="C12" s="54" t="s">
        <v>221</v>
      </c>
      <c r="D12" s="64">
        <v>2.4688657407407413E-2</v>
      </c>
      <c r="E12" s="12">
        <v>18</v>
      </c>
      <c r="G12" t="str">
        <f t="shared" si="0"/>
        <v>Mark Stodden</v>
      </c>
      <c r="H12">
        <f t="shared" si="1"/>
        <v>18</v>
      </c>
      <c r="J12" s="103"/>
    </row>
    <row r="13" spans="1:10" ht="15" x14ac:dyDescent="0.2">
      <c r="A13" s="12">
        <v>12</v>
      </c>
      <c r="B13" s="54" t="s">
        <v>222</v>
      </c>
      <c r="C13" s="54" t="s">
        <v>223</v>
      </c>
      <c r="D13" s="64">
        <v>2.4932870370370373E-2</v>
      </c>
      <c r="E13" s="12">
        <v>17</v>
      </c>
      <c r="G13" t="str">
        <f t="shared" si="0"/>
        <v>David Mellings</v>
      </c>
      <c r="H13">
        <f t="shared" si="1"/>
        <v>17</v>
      </c>
      <c r="J13" s="103"/>
    </row>
    <row r="14" spans="1:10" ht="15" x14ac:dyDescent="0.2">
      <c r="A14" s="12">
        <v>13</v>
      </c>
      <c r="B14" s="104" t="s">
        <v>237</v>
      </c>
      <c r="C14" s="54" t="s">
        <v>224</v>
      </c>
      <c r="D14" s="64">
        <v>2.5046296296296299E-2</v>
      </c>
      <c r="E14" s="12">
        <v>16</v>
      </c>
      <c r="G14" t="str">
        <f t="shared" si="0"/>
        <v>Tony George</v>
      </c>
      <c r="H14">
        <f t="shared" si="1"/>
        <v>16</v>
      </c>
      <c r="J14" s="103"/>
    </row>
    <row r="15" spans="1:10" ht="15" x14ac:dyDescent="0.2">
      <c r="A15" s="12">
        <v>14</v>
      </c>
      <c r="B15" s="54" t="s">
        <v>167</v>
      </c>
      <c r="C15" s="54" t="s">
        <v>168</v>
      </c>
      <c r="D15" s="64">
        <v>2.5065972222222222E-2</v>
      </c>
      <c r="E15" s="12">
        <v>15</v>
      </c>
      <c r="G15" t="str">
        <f t="shared" si="0"/>
        <v>Ewen Vowels</v>
      </c>
      <c r="H15">
        <f t="shared" si="1"/>
        <v>15</v>
      </c>
      <c r="J15" s="103"/>
    </row>
    <row r="16" spans="1:10" ht="15" x14ac:dyDescent="0.2">
      <c r="A16" s="12">
        <v>15</v>
      </c>
      <c r="B16" s="54" t="s">
        <v>222</v>
      </c>
      <c r="C16" s="54" t="s">
        <v>225</v>
      </c>
      <c r="D16" s="64">
        <v>2.5079861111111112E-2</v>
      </c>
      <c r="E16" s="12">
        <v>14</v>
      </c>
      <c r="G16" t="str">
        <f t="shared" si="0"/>
        <v>David Velten</v>
      </c>
      <c r="H16">
        <f t="shared" si="1"/>
        <v>14</v>
      </c>
      <c r="J16" s="103"/>
    </row>
    <row r="17" spans="1:10" ht="15" x14ac:dyDescent="0.2">
      <c r="A17" s="12">
        <v>16</v>
      </c>
      <c r="B17" s="54" t="s">
        <v>142</v>
      </c>
      <c r="C17" s="54" t="s">
        <v>143</v>
      </c>
      <c r="D17" s="64">
        <v>2.5168981481481483E-2</v>
      </c>
      <c r="E17" s="12">
        <v>13</v>
      </c>
      <c r="G17" t="str">
        <f t="shared" si="0"/>
        <v>Justin Wilson</v>
      </c>
      <c r="H17">
        <f t="shared" si="1"/>
        <v>13</v>
      </c>
      <c r="J17" s="103"/>
    </row>
    <row r="18" spans="1:10" ht="15" x14ac:dyDescent="0.2">
      <c r="A18" s="12">
        <v>17</v>
      </c>
      <c r="B18" s="54" t="s">
        <v>153</v>
      </c>
      <c r="C18" s="54" t="s">
        <v>154</v>
      </c>
      <c r="D18" s="64">
        <v>2.518634259259259E-2</v>
      </c>
      <c r="E18" s="12">
        <v>12</v>
      </c>
      <c r="G18" t="str">
        <f t="shared" si="0"/>
        <v>Glenn Carroll</v>
      </c>
      <c r="H18">
        <f t="shared" si="1"/>
        <v>12</v>
      </c>
      <c r="J18" s="103"/>
    </row>
    <row r="19" spans="1:10" ht="15" x14ac:dyDescent="0.2">
      <c r="A19" s="12">
        <v>18</v>
      </c>
      <c r="B19" s="53" t="s">
        <v>149</v>
      </c>
      <c r="C19" s="53" t="s">
        <v>226</v>
      </c>
      <c r="D19" s="64">
        <v>2.5863425925925925E-2</v>
      </c>
      <c r="E19" s="12">
        <v>11</v>
      </c>
      <c r="G19" t="str">
        <f t="shared" si="0"/>
        <v>Mark Deslandes</v>
      </c>
      <c r="H19">
        <f t="shared" si="1"/>
        <v>11</v>
      </c>
      <c r="J19" s="103"/>
    </row>
    <row r="20" spans="1:10" ht="15" x14ac:dyDescent="0.2">
      <c r="A20" s="12">
        <v>19</v>
      </c>
      <c r="B20" s="104" t="s">
        <v>237</v>
      </c>
      <c r="C20" s="53" t="s">
        <v>227</v>
      </c>
      <c r="D20" s="64">
        <v>2.596990740740741E-2</v>
      </c>
      <c r="E20" s="12">
        <v>10</v>
      </c>
      <c r="G20" t="str">
        <f t="shared" si="0"/>
        <v>Tony Hally</v>
      </c>
      <c r="H20">
        <f t="shared" si="1"/>
        <v>10</v>
      </c>
      <c r="J20" s="103"/>
    </row>
    <row r="21" spans="1:10" ht="15" x14ac:dyDescent="0.2">
      <c r="A21" s="12">
        <v>20</v>
      </c>
      <c r="B21" s="53" t="s">
        <v>153</v>
      </c>
      <c r="C21" s="53" t="s">
        <v>145</v>
      </c>
      <c r="D21" s="64">
        <v>2.6031250000000002E-2</v>
      </c>
      <c r="E21" s="12">
        <v>9</v>
      </c>
      <c r="G21" t="str">
        <f t="shared" si="0"/>
        <v>Glenn Goodman</v>
      </c>
      <c r="H21">
        <f t="shared" si="1"/>
        <v>9</v>
      </c>
      <c r="J21" s="103"/>
    </row>
    <row r="22" spans="1:10" ht="15" x14ac:dyDescent="0.2">
      <c r="A22" s="12">
        <v>21</v>
      </c>
      <c r="B22" s="54" t="s">
        <v>163</v>
      </c>
      <c r="C22" s="54" t="s">
        <v>164</v>
      </c>
      <c r="D22" s="64">
        <v>2.6462962962962966E-2</v>
      </c>
      <c r="E22" s="12">
        <v>8</v>
      </c>
      <c r="G22" t="str">
        <f t="shared" si="0"/>
        <v>Norval Hope</v>
      </c>
      <c r="H22">
        <f t="shared" si="1"/>
        <v>8</v>
      </c>
      <c r="J22" s="103"/>
    </row>
    <row r="23" spans="1:10" ht="15" x14ac:dyDescent="0.2">
      <c r="A23" s="12">
        <v>22</v>
      </c>
      <c r="B23" s="53" t="s">
        <v>156</v>
      </c>
      <c r="C23" s="53" t="s">
        <v>157</v>
      </c>
      <c r="D23" s="64">
        <v>2.6538194444444444E-2</v>
      </c>
      <c r="E23" s="12">
        <v>7</v>
      </c>
      <c r="G23" t="str">
        <f t="shared" si="0"/>
        <v>Thai Phan</v>
      </c>
      <c r="H23">
        <f t="shared" si="1"/>
        <v>7</v>
      </c>
      <c r="J23" s="103"/>
    </row>
    <row r="24" spans="1:10" ht="15" x14ac:dyDescent="0.2">
      <c r="A24" s="12">
        <v>23</v>
      </c>
      <c r="B24" s="54" t="s">
        <v>228</v>
      </c>
      <c r="C24" s="54" t="s">
        <v>229</v>
      </c>
      <c r="D24" s="64">
        <v>2.6802083333333334E-2</v>
      </c>
      <c r="E24" s="12">
        <v>6</v>
      </c>
      <c r="G24" t="str">
        <f t="shared" si="0"/>
        <v>Shane Fielding</v>
      </c>
      <c r="H24">
        <f t="shared" si="1"/>
        <v>6</v>
      </c>
      <c r="J24" s="103"/>
    </row>
    <row r="25" spans="1:10" ht="15" x14ac:dyDescent="0.2">
      <c r="A25" s="12">
        <v>24</v>
      </c>
      <c r="B25" s="56" t="s">
        <v>230</v>
      </c>
      <c r="C25" s="53" t="s">
        <v>231</v>
      </c>
      <c r="D25" s="64">
        <v>2.7042824074074077E-2</v>
      </c>
      <c r="E25" s="12">
        <v>5</v>
      </c>
      <c r="G25" t="str">
        <f t="shared" si="0"/>
        <v>Ian Dent</v>
      </c>
      <c r="H25">
        <f t="shared" si="1"/>
        <v>5</v>
      </c>
      <c r="J25" s="103"/>
    </row>
    <row r="26" spans="1:10" ht="15" x14ac:dyDescent="0.2">
      <c r="A26" s="12">
        <v>25</v>
      </c>
      <c r="B26" s="56" t="s">
        <v>232</v>
      </c>
      <c r="C26" s="53" t="s">
        <v>233</v>
      </c>
      <c r="D26" s="64">
        <v>2.7061342592592592E-2</v>
      </c>
      <c r="E26" s="12">
        <v>4</v>
      </c>
      <c r="G26" t="str">
        <f t="shared" si="0"/>
        <v>Dale Nardella</v>
      </c>
      <c r="H26">
        <f t="shared" si="1"/>
        <v>4</v>
      </c>
      <c r="J26" s="103"/>
    </row>
    <row r="27" spans="1:10" ht="15" x14ac:dyDescent="0.2">
      <c r="A27" s="12">
        <v>26</v>
      </c>
      <c r="B27" s="56" t="s">
        <v>149</v>
      </c>
      <c r="C27" s="53" t="s">
        <v>150</v>
      </c>
      <c r="D27" s="64">
        <v>2.7209490740740739E-2</v>
      </c>
      <c r="E27" s="12">
        <v>3</v>
      </c>
      <c r="G27" t="str">
        <f t="shared" si="0"/>
        <v>Mark Purvis</v>
      </c>
      <c r="H27">
        <f t="shared" si="1"/>
        <v>3</v>
      </c>
      <c r="J27" s="103"/>
    </row>
    <row r="28" spans="1:10" ht="15" x14ac:dyDescent="0.2">
      <c r="A28" s="12">
        <v>27</v>
      </c>
      <c r="B28" s="56" t="s">
        <v>234</v>
      </c>
      <c r="C28" s="53" t="s">
        <v>235</v>
      </c>
      <c r="D28" s="64">
        <v>2.7232638888888893E-2</v>
      </c>
      <c r="E28" s="12">
        <v>2</v>
      </c>
      <c r="G28" t="str">
        <f t="shared" si="0"/>
        <v>Rory Heddles</v>
      </c>
      <c r="H28">
        <f t="shared" si="1"/>
        <v>2</v>
      </c>
      <c r="J28" s="103"/>
    </row>
    <row r="29" spans="1:10" ht="15" x14ac:dyDescent="0.2">
      <c r="A29" s="12">
        <v>28</v>
      </c>
      <c r="B29" s="56" t="s">
        <v>141</v>
      </c>
      <c r="C29" s="53" t="s">
        <v>177</v>
      </c>
      <c r="D29" s="64">
        <v>2.733217592592593E-2</v>
      </c>
      <c r="E29" s="12">
        <v>1</v>
      </c>
      <c r="G29" t="str">
        <f t="shared" si="0"/>
        <v>Martin Duchovny</v>
      </c>
      <c r="H29">
        <f t="shared" si="1"/>
        <v>1</v>
      </c>
      <c r="J29" s="103"/>
    </row>
    <row r="30" spans="1:10" ht="15" x14ac:dyDescent="0.2">
      <c r="A30" s="12">
        <v>29</v>
      </c>
      <c r="B30" s="56" t="s">
        <v>165</v>
      </c>
      <c r="C30" s="53" t="s">
        <v>166</v>
      </c>
      <c r="D30" s="64">
        <v>2.9209490740740741E-2</v>
      </c>
      <c r="E30" s="12">
        <v>1</v>
      </c>
      <c r="G30" t="str">
        <f t="shared" si="0"/>
        <v>James Dennis</v>
      </c>
      <c r="H30">
        <f t="shared" si="1"/>
        <v>1</v>
      </c>
      <c r="J30" s="103"/>
    </row>
    <row r="31" spans="1:10" ht="15" x14ac:dyDescent="0.2">
      <c r="A31" s="12">
        <v>30</v>
      </c>
      <c r="B31" s="56" t="s">
        <v>162</v>
      </c>
      <c r="C31" s="53" t="s">
        <v>236</v>
      </c>
      <c r="D31" s="64">
        <v>2.9912037037037032E-2</v>
      </c>
      <c r="E31" s="12">
        <v>1</v>
      </c>
      <c r="G31" t="str">
        <f t="shared" si="0"/>
        <v>Nick Tobin</v>
      </c>
      <c r="H31">
        <f t="shared" si="1"/>
        <v>1</v>
      </c>
      <c r="J31" s="103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J2" sqref="J2:J23"/>
    </sheetView>
  </sheetViews>
  <sheetFormatPr defaultRowHeight="12.75" x14ac:dyDescent="0.2"/>
  <cols>
    <col min="1" max="1" width="10.5703125" customWidth="1"/>
    <col min="2" max="2" width="9.85546875" customWidth="1"/>
    <col min="3" max="3" width="20" customWidth="1"/>
    <col min="4" max="9" width="12.140625" customWidth="1"/>
    <col min="13" max="13" width="15.5703125" bestFit="1" customWidth="1"/>
    <col min="19" max="19" width="16" bestFit="1" customWidth="1"/>
  </cols>
  <sheetData>
    <row r="1" spans="1:23" ht="25.5" x14ac:dyDescent="0.2">
      <c r="A1" s="8" t="s">
        <v>56</v>
      </c>
      <c r="B1" s="8" t="s">
        <v>57</v>
      </c>
      <c r="C1" s="84" t="s">
        <v>58</v>
      </c>
      <c r="D1" s="111" t="s">
        <v>249</v>
      </c>
      <c r="E1" s="67" t="s">
        <v>59</v>
      </c>
      <c r="F1" s="8" t="s">
        <v>73</v>
      </c>
      <c r="G1" s="8" t="s">
        <v>72</v>
      </c>
      <c r="H1" s="8" t="s">
        <v>251</v>
      </c>
      <c r="I1" s="8" t="s">
        <v>250</v>
      </c>
      <c r="J1" s="8" t="s">
        <v>74</v>
      </c>
    </row>
    <row r="2" spans="1:23" ht="16.5" customHeight="1" x14ac:dyDescent="0.2">
      <c r="A2" s="68">
        <f t="shared" ref="A2:A23" si="0">RANK(G2,$G$2:$G$23,1)</f>
        <v>1</v>
      </c>
      <c r="B2" s="69">
        <f t="shared" ref="B2:B23" si="1">RANK(F2,$F$2:$F$23,1)</f>
        <v>9</v>
      </c>
      <c r="C2" s="57" t="s">
        <v>45</v>
      </c>
      <c r="D2" s="65">
        <f t="shared" ref="D2:D15" si="2">$D$16-E2</f>
        <v>1.4652777777777777E-2</v>
      </c>
      <c r="E2" s="86">
        <v>2.1990740740740742E-3</v>
      </c>
      <c r="F2" s="65">
        <f t="shared" ref="F2:F23" si="3">+G2-E2</f>
        <v>1.4224537037037037E-2</v>
      </c>
      <c r="G2" s="86">
        <v>1.6423611111111111E-2</v>
      </c>
      <c r="H2" s="112">
        <f>IF(F2&gt;D2,F2-D2,D2-F2)</f>
        <v>4.2824074074073945E-4</v>
      </c>
      <c r="I2" s="65"/>
      <c r="J2" s="70">
        <v>40</v>
      </c>
      <c r="M2" s="105" t="s">
        <v>194</v>
      </c>
      <c r="N2" s="106">
        <v>0</v>
      </c>
      <c r="O2" s="65">
        <v>1.6851851851851851E-2</v>
      </c>
      <c r="S2" s="105" t="s">
        <v>45</v>
      </c>
      <c r="T2" s="106">
        <v>0.13194444444444445</v>
      </c>
      <c r="U2" s="106">
        <v>0.98541666666666661</v>
      </c>
      <c r="V2" s="106">
        <v>0.8534722222222223</v>
      </c>
      <c r="W2" s="105" t="s">
        <v>244</v>
      </c>
    </row>
    <row r="3" spans="1:23" ht="16.5" customHeight="1" x14ac:dyDescent="0.2">
      <c r="A3" s="68">
        <f t="shared" si="0"/>
        <v>2</v>
      </c>
      <c r="B3" s="69">
        <f t="shared" si="1"/>
        <v>6</v>
      </c>
      <c r="C3" s="57" t="s">
        <v>116</v>
      </c>
      <c r="D3" s="65">
        <f t="shared" si="2"/>
        <v>1.361111111111111E-2</v>
      </c>
      <c r="E3" s="86">
        <v>3.2407407407407406E-3</v>
      </c>
      <c r="F3" s="65">
        <f t="shared" si="3"/>
        <v>1.3356481481481481E-2</v>
      </c>
      <c r="G3" s="86">
        <v>1.6597222222222222E-2</v>
      </c>
      <c r="H3" s="112">
        <f t="shared" ref="H3:H23" si="4">IF(F3&gt;D3,F3-D3,D3-F3)</f>
        <v>2.5462962962962896E-4</v>
      </c>
      <c r="I3" s="65">
        <f>G3-G2</f>
        <v>1.7361111111111049E-4</v>
      </c>
      <c r="J3" s="70">
        <v>35</v>
      </c>
      <c r="M3" s="105" t="s">
        <v>196</v>
      </c>
      <c r="N3" s="106">
        <v>4.9305555555555554E-2</v>
      </c>
      <c r="O3" s="106">
        <v>1.6030092592592592E-2</v>
      </c>
      <c r="S3" s="105" t="s">
        <v>116</v>
      </c>
      <c r="T3" s="106">
        <v>0.19444444444444445</v>
      </c>
      <c r="U3" s="106">
        <v>0.99583333333333324</v>
      </c>
      <c r="V3" s="106">
        <v>0.80138888888888893</v>
      </c>
      <c r="W3" s="105" t="s">
        <v>245</v>
      </c>
    </row>
    <row r="4" spans="1:23" ht="16.5" customHeight="1" x14ac:dyDescent="0.2">
      <c r="A4" s="68">
        <f t="shared" si="0"/>
        <v>3</v>
      </c>
      <c r="B4" s="69">
        <f t="shared" si="1"/>
        <v>3</v>
      </c>
      <c r="C4" s="57" t="s">
        <v>22</v>
      </c>
      <c r="D4" s="65">
        <f t="shared" si="2"/>
        <v>1.298611111111111E-2</v>
      </c>
      <c r="E4" s="86">
        <v>3.8657407407407408E-3</v>
      </c>
      <c r="F4" s="65">
        <f t="shared" si="3"/>
        <v>1.2835648148148146E-2</v>
      </c>
      <c r="G4" s="86">
        <v>1.6701388888888887E-2</v>
      </c>
      <c r="H4" s="112">
        <f t="shared" si="4"/>
        <v>1.5046296296296335E-4</v>
      </c>
      <c r="I4" s="65">
        <f t="shared" ref="I4:I23" si="5">G4-G3</f>
        <v>1.041666666666656E-4</v>
      </c>
      <c r="J4" s="70">
        <v>30</v>
      </c>
      <c r="M4" s="105" t="s">
        <v>135</v>
      </c>
      <c r="N4" s="106">
        <v>6.9444444444444434E-2</v>
      </c>
      <c r="O4" s="106">
        <v>1.5694444444444445E-2</v>
      </c>
      <c r="S4" s="105" t="s">
        <v>22</v>
      </c>
      <c r="T4" s="106">
        <v>0.23194444444444443</v>
      </c>
      <c r="U4" s="109">
        <v>1.0020833333333334</v>
      </c>
      <c r="V4" s="106">
        <v>0.77013888888888893</v>
      </c>
      <c r="W4" s="105" t="s">
        <v>246</v>
      </c>
    </row>
    <row r="5" spans="1:23" ht="16.5" customHeight="1" x14ac:dyDescent="0.2">
      <c r="A5" s="68">
        <f t="shared" si="0"/>
        <v>4</v>
      </c>
      <c r="B5" s="69">
        <f t="shared" si="1"/>
        <v>8</v>
      </c>
      <c r="C5" s="58" t="s">
        <v>238</v>
      </c>
      <c r="D5" s="65">
        <f t="shared" si="2"/>
        <v>1.3749999999999998E-2</v>
      </c>
      <c r="E5" s="86">
        <v>3.1018518518518522E-3</v>
      </c>
      <c r="F5" s="65">
        <f t="shared" si="3"/>
        <v>1.3634259259259259E-2</v>
      </c>
      <c r="G5" s="86">
        <v>1.6736111111111111E-2</v>
      </c>
      <c r="H5" s="112">
        <f t="shared" si="4"/>
        <v>1.1574074074073917E-4</v>
      </c>
      <c r="I5" s="65">
        <f t="shared" si="5"/>
        <v>3.4722222222224181E-5</v>
      </c>
      <c r="J5" s="70">
        <v>25</v>
      </c>
      <c r="M5" s="105" t="s">
        <v>114</v>
      </c>
      <c r="N5" s="106">
        <v>0.11527777777777777</v>
      </c>
      <c r="O5" s="106">
        <v>1.4930555555555556E-2</v>
      </c>
      <c r="S5" s="105" t="s">
        <v>238</v>
      </c>
      <c r="T5" s="106">
        <v>0.18611111111111112</v>
      </c>
      <c r="U5" s="109">
        <v>1.0041666666666667</v>
      </c>
      <c r="V5" s="106">
        <v>0.81805555555555554</v>
      </c>
      <c r="W5" s="105" t="s">
        <v>247</v>
      </c>
    </row>
    <row r="6" spans="1:23" ht="16.5" customHeight="1" x14ac:dyDescent="0.2">
      <c r="A6" s="68">
        <f t="shared" si="0"/>
        <v>5</v>
      </c>
      <c r="B6" s="69">
        <f t="shared" si="1"/>
        <v>13</v>
      </c>
      <c r="C6" s="57" t="s">
        <v>28</v>
      </c>
      <c r="D6" s="65">
        <f t="shared" si="2"/>
        <v>1.4606481481481481E-2</v>
      </c>
      <c r="E6" s="86">
        <v>2.2453703703703702E-3</v>
      </c>
      <c r="F6" s="65">
        <f t="shared" si="3"/>
        <v>1.4594907407407407E-2</v>
      </c>
      <c r="G6" s="86">
        <v>1.6840277777777777E-2</v>
      </c>
      <c r="H6" s="112">
        <f t="shared" si="4"/>
        <v>1.157407407407357E-5</v>
      </c>
      <c r="I6" s="65">
        <f t="shared" si="5"/>
        <v>1.041666666666656E-4</v>
      </c>
      <c r="J6" s="70">
        <v>24</v>
      </c>
      <c r="M6" s="105" t="s">
        <v>179</v>
      </c>
      <c r="N6" s="106">
        <v>0.12916666666666668</v>
      </c>
      <c r="O6" s="106">
        <v>1.4699074074074074E-2</v>
      </c>
      <c r="S6" s="105" t="s">
        <v>28</v>
      </c>
      <c r="T6" s="106">
        <v>0.13472222222222222</v>
      </c>
      <c r="U6" s="109">
        <v>1.0104166666666667</v>
      </c>
      <c r="V6" s="106">
        <v>0.87569444444444444</v>
      </c>
      <c r="W6" s="105" t="s">
        <v>248</v>
      </c>
    </row>
    <row r="7" spans="1:23" ht="16.5" customHeight="1" x14ac:dyDescent="0.2">
      <c r="A7" s="68">
        <f t="shared" si="0"/>
        <v>6</v>
      </c>
      <c r="B7" s="69">
        <f t="shared" si="1"/>
        <v>1</v>
      </c>
      <c r="C7" s="57" t="s">
        <v>17</v>
      </c>
      <c r="D7" s="65">
        <f t="shared" si="2"/>
        <v>1.2592592592592591E-2</v>
      </c>
      <c r="E7" s="86">
        <v>4.2592592592592595E-3</v>
      </c>
      <c r="F7" s="65">
        <f t="shared" si="3"/>
        <v>1.2615740740740742E-2</v>
      </c>
      <c r="G7" s="86">
        <v>1.6875000000000001E-2</v>
      </c>
      <c r="H7" s="65">
        <f t="shared" si="4"/>
        <v>2.314814814815061E-5</v>
      </c>
      <c r="I7" s="65">
        <f t="shared" si="5"/>
        <v>3.4722222222224181E-5</v>
      </c>
      <c r="J7" s="70">
        <v>23</v>
      </c>
      <c r="M7" s="105" t="s">
        <v>183</v>
      </c>
      <c r="N7" s="106">
        <v>0.12986111111111112</v>
      </c>
      <c r="O7" s="106">
        <v>1.4687499999999999E-2</v>
      </c>
      <c r="S7" s="105" t="s">
        <v>17</v>
      </c>
      <c r="T7" s="106">
        <v>0.25555555555555559</v>
      </c>
      <c r="U7" s="109">
        <v>1.0125</v>
      </c>
      <c r="V7" s="106">
        <v>0.75694444444444453</v>
      </c>
      <c r="W7" s="106">
        <v>1.3888888888888889E-3</v>
      </c>
    </row>
    <row r="8" spans="1:23" ht="16.5" customHeight="1" x14ac:dyDescent="0.2">
      <c r="A8" s="68">
        <f t="shared" si="0"/>
        <v>7</v>
      </c>
      <c r="B8" s="69">
        <f t="shared" si="1"/>
        <v>5</v>
      </c>
      <c r="C8" s="57" t="s">
        <v>123</v>
      </c>
      <c r="D8" s="65">
        <f t="shared" si="2"/>
        <v>1.3113425925925924E-2</v>
      </c>
      <c r="E8" s="86">
        <v>3.7384259259259263E-3</v>
      </c>
      <c r="F8" s="65">
        <f t="shared" si="3"/>
        <v>1.324074074074074E-2</v>
      </c>
      <c r="G8" s="86">
        <v>1.6979166666666667E-2</v>
      </c>
      <c r="H8" s="65">
        <f t="shared" si="4"/>
        <v>1.2731481481481621E-4</v>
      </c>
      <c r="I8" s="65">
        <f t="shared" si="5"/>
        <v>1.041666666666656E-4</v>
      </c>
      <c r="J8" s="70">
        <v>22</v>
      </c>
      <c r="M8" s="105" t="s">
        <v>45</v>
      </c>
      <c r="N8" s="106">
        <v>0.13194444444444445</v>
      </c>
      <c r="O8" s="106">
        <v>1.4652777777777778E-2</v>
      </c>
      <c r="S8" s="105" t="s">
        <v>123</v>
      </c>
      <c r="T8" s="106">
        <v>0.22430555555555556</v>
      </c>
      <c r="U8" s="109">
        <v>1.01875</v>
      </c>
      <c r="V8" s="106">
        <v>0.7944444444444444</v>
      </c>
      <c r="W8" s="106">
        <v>7.6388888888888886E-3</v>
      </c>
    </row>
    <row r="9" spans="1:23" ht="16.5" customHeight="1" x14ac:dyDescent="0.2">
      <c r="A9" s="68">
        <f t="shared" si="0"/>
        <v>8</v>
      </c>
      <c r="B9" s="69">
        <f t="shared" si="1"/>
        <v>2</v>
      </c>
      <c r="C9" s="57" t="s">
        <v>187</v>
      </c>
      <c r="D9" s="65">
        <f t="shared" si="2"/>
        <v>1.261574074074074E-2</v>
      </c>
      <c r="E9" s="86">
        <v>4.2361111111111106E-3</v>
      </c>
      <c r="F9" s="65">
        <f t="shared" si="3"/>
        <v>1.278935185185185E-2</v>
      </c>
      <c r="G9" s="86">
        <v>1.7025462962962961E-2</v>
      </c>
      <c r="H9" s="65">
        <f t="shared" si="4"/>
        <v>1.7361111111111049E-4</v>
      </c>
      <c r="I9" s="65">
        <f t="shared" si="5"/>
        <v>4.6296296296294281E-5</v>
      </c>
      <c r="J9" s="70">
        <v>21</v>
      </c>
      <c r="M9" s="105" t="s">
        <v>134</v>
      </c>
      <c r="N9" s="106">
        <v>0.13263888888888889</v>
      </c>
      <c r="O9" s="106">
        <v>0.87847222222222221</v>
      </c>
      <c r="S9" s="105" t="s">
        <v>187</v>
      </c>
      <c r="T9" s="106">
        <v>0.25416666666666665</v>
      </c>
      <c r="U9" s="109">
        <v>1.0215277777777778</v>
      </c>
      <c r="V9" s="106">
        <v>0.76736111111111116</v>
      </c>
      <c r="W9" s="106">
        <v>1.0416666666666666E-2</v>
      </c>
    </row>
    <row r="10" spans="1:23" ht="16.5" customHeight="1" x14ac:dyDescent="0.2">
      <c r="A10" s="68">
        <f t="shared" si="0"/>
        <v>9</v>
      </c>
      <c r="B10" s="69">
        <f t="shared" si="1"/>
        <v>16</v>
      </c>
      <c r="C10" s="57" t="s">
        <v>114</v>
      </c>
      <c r="D10" s="65">
        <f t="shared" si="2"/>
        <v>1.4930555555555555E-2</v>
      </c>
      <c r="E10" s="86">
        <v>1.9212962962962962E-3</v>
      </c>
      <c r="F10" s="65">
        <f t="shared" si="3"/>
        <v>1.5127314814814816E-2</v>
      </c>
      <c r="G10" s="86">
        <v>1.7048611111111112E-2</v>
      </c>
      <c r="H10" s="65">
        <f t="shared" si="4"/>
        <v>1.967592592592611E-4</v>
      </c>
      <c r="I10" s="65">
        <f t="shared" si="5"/>
        <v>2.314814814815061E-5</v>
      </c>
      <c r="J10" s="70">
        <v>20</v>
      </c>
      <c r="M10" s="105" t="s">
        <v>28</v>
      </c>
      <c r="N10" s="106">
        <v>0.13472222222222222</v>
      </c>
      <c r="O10" s="106">
        <v>0.87638888888888899</v>
      </c>
      <c r="S10" s="105" t="s">
        <v>114</v>
      </c>
      <c r="T10" s="106">
        <v>0.11527777777777777</v>
      </c>
      <c r="U10" s="109">
        <v>1.0229166666666667</v>
      </c>
      <c r="V10" s="106">
        <v>0.90763888888888899</v>
      </c>
      <c r="W10" s="106">
        <v>1.1805555555555555E-2</v>
      </c>
    </row>
    <row r="11" spans="1:23" ht="16.5" customHeight="1" x14ac:dyDescent="0.2">
      <c r="A11" s="68">
        <f t="shared" si="0"/>
        <v>10</v>
      </c>
      <c r="B11" s="69">
        <f t="shared" si="1"/>
        <v>19</v>
      </c>
      <c r="C11" s="57" t="s">
        <v>135</v>
      </c>
      <c r="D11" s="65">
        <f t="shared" si="2"/>
        <v>1.5694444444444441E-2</v>
      </c>
      <c r="E11" s="86">
        <v>1.1574074074074073E-3</v>
      </c>
      <c r="F11" s="65">
        <f t="shared" si="3"/>
        <v>1.5925925925925927E-2</v>
      </c>
      <c r="G11" s="86">
        <v>1.7083333333333336E-2</v>
      </c>
      <c r="H11" s="65">
        <f t="shared" si="4"/>
        <v>2.3148148148148529E-4</v>
      </c>
      <c r="I11" s="65">
        <f t="shared" si="5"/>
        <v>3.4722222222224181E-5</v>
      </c>
      <c r="J11" s="70">
        <v>19</v>
      </c>
      <c r="M11" s="105" t="s">
        <v>195</v>
      </c>
      <c r="N11" s="106">
        <v>0.14861111111111111</v>
      </c>
      <c r="O11" s="106">
        <v>0.86249999999999993</v>
      </c>
      <c r="S11" s="105" t="s">
        <v>135</v>
      </c>
      <c r="T11" s="106">
        <v>6.9444444444444434E-2</v>
      </c>
      <c r="U11" s="109">
        <v>1.0250000000000001</v>
      </c>
      <c r="V11" s="106">
        <v>0.9555555555555556</v>
      </c>
      <c r="W11" s="106">
        <v>1.3888888888888888E-2</v>
      </c>
    </row>
    <row r="12" spans="1:23" ht="16.5" customHeight="1" x14ac:dyDescent="0.2">
      <c r="A12" s="68">
        <f t="shared" si="0"/>
        <v>11</v>
      </c>
      <c r="B12" s="69">
        <f t="shared" si="1"/>
        <v>4</v>
      </c>
      <c r="C12" s="57" t="s">
        <v>240</v>
      </c>
      <c r="D12" s="65">
        <f t="shared" si="2"/>
        <v>1.2916666666666665E-2</v>
      </c>
      <c r="E12" s="86">
        <v>3.9351851851851857E-3</v>
      </c>
      <c r="F12" s="65">
        <f t="shared" si="3"/>
        <v>1.3159722222222224E-2</v>
      </c>
      <c r="G12" s="86">
        <v>1.7094907407407409E-2</v>
      </c>
      <c r="H12" s="65">
        <f t="shared" si="4"/>
        <v>2.4305555555555886E-4</v>
      </c>
      <c r="I12" s="65">
        <f t="shared" si="5"/>
        <v>1.157407407407357E-5</v>
      </c>
      <c r="J12" s="113"/>
      <c r="M12" s="105" t="s">
        <v>125</v>
      </c>
      <c r="N12" s="106">
        <v>0.17013888888888887</v>
      </c>
      <c r="O12" s="106">
        <v>0.84097222222222223</v>
      </c>
      <c r="S12" s="105" t="s">
        <v>240</v>
      </c>
      <c r="T12" s="106">
        <v>0.23611111111111113</v>
      </c>
      <c r="U12" s="109">
        <v>1.0256944444444445</v>
      </c>
      <c r="V12" s="106">
        <v>0.7895833333333333</v>
      </c>
      <c r="W12" s="106">
        <v>1.4583333333333332E-2</v>
      </c>
    </row>
    <row r="13" spans="1:23" ht="16.5" customHeight="1" x14ac:dyDescent="0.2">
      <c r="A13" s="68">
        <f t="shared" si="0"/>
        <v>12</v>
      </c>
      <c r="B13" s="69">
        <f t="shared" si="1"/>
        <v>7</v>
      </c>
      <c r="C13" s="57" t="s">
        <v>11</v>
      </c>
      <c r="D13" s="65">
        <f t="shared" si="2"/>
        <v>1.3321759259259259E-2</v>
      </c>
      <c r="E13" s="86">
        <v>3.530092592592592E-3</v>
      </c>
      <c r="F13" s="65">
        <f t="shared" si="3"/>
        <v>1.3611111111111112E-2</v>
      </c>
      <c r="G13" s="86">
        <v>1.7141203703703704E-2</v>
      </c>
      <c r="H13" s="65">
        <f t="shared" si="4"/>
        <v>2.8935185185185314E-4</v>
      </c>
      <c r="I13" s="65">
        <f t="shared" si="5"/>
        <v>4.6296296296294281E-5</v>
      </c>
      <c r="J13" s="70">
        <v>18</v>
      </c>
      <c r="M13" s="105" t="s">
        <v>238</v>
      </c>
      <c r="N13" s="106">
        <v>0.18611111111111112</v>
      </c>
      <c r="O13" s="106">
        <v>0.82500000000000007</v>
      </c>
      <c r="S13" s="105" t="s">
        <v>11</v>
      </c>
      <c r="T13" s="106">
        <v>0.21180555555555555</v>
      </c>
      <c r="U13" s="109">
        <v>1.0284722222222222</v>
      </c>
      <c r="V13" s="106">
        <v>0.81666666666666676</v>
      </c>
      <c r="W13" s="106">
        <v>1.7361111111111112E-2</v>
      </c>
    </row>
    <row r="14" spans="1:23" ht="16.5" customHeight="1" x14ac:dyDescent="0.2">
      <c r="A14" s="68">
        <f t="shared" si="0"/>
        <v>13</v>
      </c>
      <c r="B14" s="69">
        <f t="shared" si="1"/>
        <v>11</v>
      </c>
      <c r="C14" s="57" t="s">
        <v>125</v>
      </c>
      <c r="D14" s="65">
        <f t="shared" si="2"/>
        <v>1.4016203703703703E-2</v>
      </c>
      <c r="E14" s="86">
        <v>2.8356481481481479E-3</v>
      </c>
      <c r="F14" s="65">
        <f t="shared" si="3"/>
        <v>1.4363425925925924E-2</v>
      </c>
      <c r="G14" s="86">
        <v>1.7199074074074071E-2</v>
      </c>
      <c r="H14" s="65">
        <f t="shared" si="4"/>
        <v>3.4722222222222099E-4</v>
      </c>
      <c r="I14" s="65">
        <f t="shared" si="5"/>
        <v>5.7870370370367852E-5</v>
      </c>
      <c r="J14" s="70">
        <v>17</v>
      </c>
      <c r="M14" s="105" t="s">
        <v>116</v>
      </c>
      <c r="N14" s="106">
        <v>0.19444444444444445</v>
      </c>
      <c r="O14" s="106">
        <v>0.81666666666666676</v>
      </c>
      <c r="S14" s="105" t="s">
        <v>125</v>
      </c>
      <c r="T14" s="106">
        <v>0.17013888888888887</v>
      </c>
      <c r="U14" s="109">
        <v>1.0319444444444443</v>
      </c>
      <c r="V14" s="106">
        <v>0.8618055555555556</v>
      </c>
      <c r="W14" s="106">
        <v>2.0833333333333332E-2</v>
      </c>
    </row>
    <row r="15" spans="1:23" ht="16.5" customHeight="1" x14ac:dyDescent="0.2">
      <c r="A15" s="68">
        <f t="shared" si="0"/>
        <v>14</v>
      </c>
      <c r="B15" s="69">
        <f t="shared" si="1"/>
        <v>15</v>
      </c>
      <c r="C15" s="57" t="s">
        <v>179</v>
      </c>
      <c r="D15" s="65">
        <f t="shared" si="2"/>
        <v>1.4699074074074073E-2</v>
      </c>
      <c r="E15" s="86">
        <v>2.1527777777777778E-3</v>
      </c>
      <c r="F15" s="65">
        <f t="shared" si="3"/>
        <v>1.5115740740740742E-2</v>
      </c>
      <c r="G15" s="86">
        <v>1.726851851851852E-2</v>
      </c>
      <c r="H15" s="65">
        <f t="shared" si="4"/>
        <v>4.1666666666666935E-4</v>
      </c>
      <c r="I15" s="65">
        <f t="shared" si="5"/>
        <v>6.9444444444448361E-5</v>
      </c>
      <c r="J15" s="70">
        <v>16</v>
      </c>
      <c r="M15" s="105" t="s">
        <v>70</v>
      </c>
      <c r="N15" s="106">
        <v>0.19652777777777777</v>
      </c>
      <c r="O15" s="106">
        <v>0.81458333333333333</v>
      </c>
      <c r="S15" s="105" t="s">
        <v>179</v>
      </c>
      <c r="T15" s="106">
        <v>0.12916666666666668</v>
      </c>
      <c r="U15" s="109">
        <v>1.0361111111111112</v>
      </c>
      <c r="V15" s="106">
        <v>0.90694444444444444</v>
      </c>
      <c r="W15" s="106">
        <v>2.4999999999999998E-2</v>
      </c>
    </row>
    <row r="16" spans="1:23" ht="16.5" customHeight="1" x14ac:dyDescent="0.2">
      <c r="A16" s="68">
        <f t="shared" si="0"/>
        <v>15</v>
      </c>
      <c r="B16" s="69">
        <f t="shared" si="1"/>
        <v>22</v>
      </c>
      <c r="C16" s="66" t="s">
        <v>194</v>
      </c>
      <c r="D16" s="65">
        <v>1.6851851851851851E-2</v>
      </c>
      <c r="E16" s="86">
        <v>0</v>
      </c>
      <c r="F16" s="65">
        <f t="shared" si="3"/>
        <v>1.744212962962963E-2</v>
      </c>
      <c r="G16" s="86">
        <v>1.744212962962963E-2</v>
      </c>
      <c r="H16" s="65">
        <f t="shared" si="4"/>
        <v>5.9027777777777984E-4</v>
      </c>
      <c r="I16" s="65">
        <f t="shared" si="5"/>
        <v>1.7361111111111049E-4</v>
      </c>
      <c r="J16" s="70">
        <v>15</v>
      </c>
      <c r="M16" s="105" t="s">
        <v>11</v>
      </c>
      <c r="N16" s="106">
        <v>0.21180555555555555</v>
      </c>
      <c r="O16" s="106">
        <v>0.7993055555555556</v>
      </c>
      <c r="S16" s="105" t="s">
        <v>194</v>
      </c>
      <c r="T16" s="106">
        <v>0</v>
      </c>
      <c r="U16" s="109">
        <v>1.0465277777777777</v>
      </c>
      <c r="V16" s="109">
        <v>1.0465277777777777</v>
      </c>
      <c r="W16" s="106">
        <v>3.5416666666666666E-2</v>
      </c>
    </row>
    <row r="17" spans="1:23" ht="16.5" customHeight="1" x14ac:dyDescent="0.2">
      <c r="A17" s="68">
        <f t="shared" si="0"/>
        <v>16</v>
      </c>
      <c r="B17" s="69">
        <f t="shared" si="1"/>
        <v>10</v>
      </c>
      <c r="C17" s="57" t="s">
        <v>70</v>
      </c>
      <c r="D17" s="65">
        <f t="shared" ref="D17:D23" si="6">$D$16-E17</f>
        <v>1.3576388888888888E-2</v>
      </c>
      <c r="E17" s="86">
        <v>3.2754629629629631E-3</v>
      </c>
      <c r="F17" s="65">
        <f t="shared" si="3"/>
        <v>1.425925925925926E-2</v>
      </c>
      <c r="G17" s="86">
        <v>1.7534722222222222E-2</v>
      </c>
      <c r="H17" s="65">
        <f t="shared" si="4"/>
        <v>6.8287037037037188E-4</v>
      </c>
      <c r="I17" s="65">
        <f t="shared" si="5"/>
        <v>9.2592592592592032E-5</v>
      </c>
      <c r="J17" s="70">
        <v>14</v>
      </c>
      <c r="M17" s="105" t="s">
        <v>123</v>
      </c>
      <c r="N17" s="106">
        <v>0.22430555555555556</v>
      </c>
      <c r="O17" s="106">
        <v>0.78680555555555554</v>
      </c>
      <c r="S17" s="105" t="s">
        <v>70</v>
      </c>
      <c r="T17" s="106">
        <v>0.19652777777777777</v>
      </c>
      <c r="U17" s="109">
        <v>1.0520833333333333</v>
      </c>
      <c r="V17" s="106">
        <v>0.85555555555555562</v>
      </c>
      <c r="W17" s="106">
        <v>4.0972222222222222E-2</v>
      </c>
    </row>
    <row r="18" spans="1:23" ht="16.5" customHeight="1" x14ac:dyDescent="0.2">
      <c r="A18" s="68">
        <f t="shared" si="0"/>
        <v>17</v>
      </c>
      <c r="B18" s="69">
        <f t="shared" si="1"/>
        <v>14</v>
      </c>
      <c r="C18" s="58" t="s">
        <v>195</v>
      </c>
      <c r="D18" s="65">
        <f t="shared" si="6"/>
        <v>1.4374999999999999E-2</v>
      </c>
      <c r="E18" s="86">
        <v>2.4768518518518516E-3</v>
      </c>
      <c r="F18" s="65">
        <f t="shared" si="3"/>
        <v>1.5069444444444444E-2</v>
      </c>
      <c r="G18" s="86">
        <v>1.7546296296296296E-2</v>
      </c>
      <c r="H18" s="65">
        <f t="shared" si="4"/>
        <v>6.9444444444444545E-4</v>
      </c>
      <c r="I18" s="65">
        <f t="shared" si="5"/>
        <v>1.157407407407357E-5</v>
      </c>
      <c r="J18" s="70">
        <v>13</v>
      </c>
      <c r="M18" s="105" t="s">
        <v>22</v>
      </c>
      <c r="N18" s="106">
        <v>0.23194444444444443</v>
      </c>
      <c r="O18" s="106">
        <v>0.77916666666666667</v>
      </c>
      <c r="S18" s="105" t="s">
        <v>195</v>
      </c>
      <c r="T18" s="106">
        <v>0.14861111111111111</v>
      </c>
      <c r="U18" s="109">
        <v>1.0527777777777778</v>
      </c>
      <c r="V18" s="106">
        <v>0.90416666666666667</v>
      </c>
      <c r="W18" s="106">
        <v>4.1666666666666664E-2</v>
      </c>
    </row>
    <row r="19" spans="1:23" ht="16.5" customHeight="1" x14ac:dyDescent="0.2">
      <c r="A19" s="68">
        <f t="shared" si="0"/>
        <v>18</v>
      </c>
      <c r="B19" s="69">
        <f t="shared" si="1"/>
        <v>17</v>
      </c>
      <c r="C19" s="57" t="s">
        <v>183</v>
      </c>
      <c r="D19" s="65">
        <f t="shared" si="6"/>
        <v>1.4687499999999999E-2</v>
      </c>
      <c r="E19" s="86">
        <v>2.1643518518518518E-3</v>
      </c>
      <c r="F19" s="65">
        <f t="shared" si="3"/>
        <v>1.5393518518518522E-2</v>
      </c>
      <c r="G19" s="86">
        <v>1.7557870370370373E-2</v>
      </c>
      <c r="H19" s="65">
        <f t="shared" si="4"/>
        <v>7.0601851851852249E-4</v>
      </c>
      <c r="I19" s="65">
        <f t="shared" si="5"/>
        <v>1.157407407407704E-5</v>
      </c>
      <c r="J19" s="70">
        <v>12</v>
      </c>
      <c r="M19" s="105" t="s">
        <v>240</v>
      </c>
      <c r="N19" s="107">
        <v>0.23611111111111113</v>
      </c>
      <c r="O19" s="107">
        <v>0.77500000000000002</v>
      </c>
      <c r="S19" s="105" t="s">
        <v>183</v>
      </c>
      <c r="T19" s="106">
        <v>0.12986111111111112</v>
      </c>
      <c r="U19" s="109">
        <v>1.0534722222222224</v>
      </c>
      <c r="V19" s="106">
        <v>0.92361111111111116</v>
      </c>
      <c r="W19" s="106">
        <v>4.2361111111111106E-2</v>
      </c>
    </row>
    <row r="20" spans="1:23" ht="16.5" customHeight="1" x14ac:dyDescent="0.2">
      <c r="A20" s="68">
        <f t="shared" si="0"/>
        <v>19</v>
      </c>
      <c r="B20" s="69">
        <f t="shared" si="1"/>
        <v>18</v>
      </c>
      <c r="C20" s="110" t="s">
        <v>178</v>
      </c>
      <c r="D20" s="65">
        <f t="shared" si="6"/>
        <v>1.4583333333333332E-2</v>
      </c>
      <c r="E20" s="86">
        <v>2.2685185185185182E-3</v>
      </c>
      <c r="F20" s="65">
        <f t="shared" si="3"/>
        <v>1.5636574074074077E-2</v>
      </c>
      <c r="G20" s="86">
        <v>1.7905092592592594E-2</v>
      </c>
      <c r="H20" s="65">
        <f t="shared" si="4"/>
        <v>1.0532407407407452E-3</v>
      </c>
      <c r="I20" s="65">
        <f t="shared" si="5"/>
        <v>3.4722222222222099E-4</v>
      </c>
      <c r="J20" s="70">
        <v>11</v>
      </c>
      <c r="M20" s="105" t="s">
        <v>239</v>
      </c>
      <c r="N20" s="106">
        <v>0.25347222222222221</v>
      </c>
      <c r="O20" s="106">
        <v>0.75763888888888886</v>
      </c>
      <c r="S20" s="105" t="s">
        <v>178</v>
      </c>
      <c r="T20" s="106">
        <v>0.1361111111111111</v>
      </c>
      <c r="U20" s="109">
        <v>1.0743055555555556</v>
      </c>
      <c r="V20" s="106">
        <v>0.93819444444444444</v>
      </c>
      <c r="W20" s="106">
        <v>6.3194444444444442E-2</v>
      </c>
    </row>
    <row r="21" spans="1:23" ht="16.5" customHeight="1" x14ac:dyDescent="0.2">
      <c r="A21" s="68">
        <f t="shared" si="0"/>
        <v>20</v>
      </c>
      <c r="B21" s="69">
        <f t="shared" si="1"/>
        <v>20</v>
      </c>
      <c r="C21" s="57" t="s">
        <v>134</v>
      </c>
      <c r="D21" s="65">
        <f t="shared" si="6"/>
        <v>1.4641203703703703E-2</v>
      </c>
      <c r="E21" s="86">
        <v>2.2106481481481478E-3</v>
      </c>
      <c r="F21" s="65">
        <f t="shared" si="3"/>
        <v>1.5937499999999997E-2</v>
      </c>
      <c r="G21" s="86">
        <v>1.8148148148148146E-2</v>
      </c>
      <c r="H21" s="65">
        <f t="shared" si="4"/>
        <v>1.2962962962962937E-3</v>
      </c>
      <c r="I21" s="65">
        <f t="shared" si="5"/>
        <v>2.4305555555555192E-4</v>
      </c>
      <c r="J21" s="70">
        <v>10</v>
      </c>
      <c r="M21" s="105" t="s">
        <v>187</v>
      </c>
      <c r="N21" s="106">
        <v>0.25416666666666665</v>
      </c>
      <c r="O21" s="106">
        <v>0.75694444444444453</v>
      </c>
      <c r="S21" s="105" t="s">
        <v>134</v>
      </c>
      <c r="T21" s="106">
        <v>0.13263888888888889</v>
      </c>
      <c r="U21" s="109">
        <v>1.0888888888888888</v>
      </c>
      <c r="V21" s="106">
        <v>0.95624999999999993</v>
      </c>
      <c r="W21" s="106">
        <v>7.7777777777777779E-2</v>
      </c>
    </row>
    <row r="22" spans="1:23" ht="16.5" customHeight="1" x14ac:dyDescent="0.2">
      <c r="A22" s="68">
        <f t="shared" si="0"/>
        <v>21</v>
      </c>
      <c r="B22" s="69">
        <f t="shared" si="1"/>
        <v>21</v>
      </c>
      <c r="C22" s="57" t="s">
        <v>196</v>
      </c>
      <c r="D22" s="65">
        <f t="shared" si="6"/>
        <v>1.6030092592592592E-2</v>
      </c>
      <c r="E22" s="86">
        <v>8.2175925925925917E-4</v>
      </c>
      <c r="F22" s="65">
        <f t="shared" si="3"/>
        <v>1.7430555555555557E-2</v>
      </c>
      <c r="G22" s="86">
        <v>1.8252314814814815E-2</v>
      </c>
      <c r="H22" s="65">
        <f t="shared" si="4"/>
        <v>1.4004629629629645E-3</v>
      </c>
      <c r="I22" s="65">
        <f t="shared" si="5"/>
        <v>1.0416666666666907E-4</v>
      </c>
      <c r="J22" s="70">
        <v>9</v>
      </c>
      <c r="M22" s="105"/>
      <c r="N22" s="106"/>
      <c r="O22" s="106"/>
      <c r="S22" s="105" t="s">
        <v>196</v>
      </c>
      <c r="T22" s="106">
        <v>4.9305555555555554E-2</v>
      </c>
      <c r="U22" s="109">
        <v>1.0951388888888889</v>
      </c>
      <c r="V22" s="109">
        <v>1.0458333333333334</v>
      </c>
      <c r="W22" s="106">
        <v>8.4027777777777771E-2</v>
      </c>
    </row>
    <row r="23" spans="1:23" ht="16.5" customHeight="1" x14ac:dyDescent="0.2">
      <c r="A23" s="68">
        <f t="shared" si="0"/>
        <v>22</v>
      </c>
      <c r="B23" s="69">
        <f t="shared" si="1"/>
        <v>12</v>
      </c>
      <c r="C23" s="66" t="s">
        <v>122</v>
      </c>
      <c r="D23" s="65">
        <f t="shared" si="6"/>
        <v>1.2627314814814813E-2</v>
      </c>
      <c r="E23" s="86">
        <v>4.2245370370370371E-3</v>
      </c>
      <c r="F23" s="65">
        <f t="shared" si="3"/>
        <v>1.4421296296296297E-2</v>
      </c>
      <c r="G23" s="86">
        <v>1.8645833333333334E-2</v>
      </c>
      <c r="H23" s="65">
        <f t="shared" si="4"/>
        <v>1.7939814814814832E-3</v>
      </c>
      <c r="I23" s="65">
        <f t="shared" si="5"/>
        <v>3.9351851851851874E-4</v>
      </c>
      <c r="J23" s="70">
        <v>8</v>
      </c>
      <c r="M23" s="105" t="s">
        <v>17</v>
      </c>
      <c r="N23" s="106">
        <v>0.25555555555555559</v>
      </c>
      <c r="O23" s="106">
        <v>0.75555555555555554</v>
      </c>
      <c r="S23" s="105" t="s">
        <v>239</v>
      </c>
      <c r="T23" s="106">
        <v>0.25347222222222221</v>
      </c>
      <c r="U23" s="109">
        <v>1.1187500000000001</v>
      </c>
      <c r="V23" s="106">
        <v>0.8652777777777777</v>
      </c>
      <c r="W23" s="106">
        <v>0.1076388888888889</v>
      </c>
    </row>
    <row r="24" spans="1:23" ht="25.5" x14ac:dyDescent="0.2">
      <c r="I24" s="17"/>
      <c r="M24" s="105" t="s">
        <v>178</v>
      </c>
      <c r="N24" s="107">
        <v>0.1361111111111111</v>
      </c>
      <c r="S24" s="105"/>
      <c r="T24" s="106"/>
      <c r="U24" s="109"/>
      <c r="V24" s="106"/>
      <c r="W24" s="106"/>
    </row>
    <row r="25" spans="1:23" x14ac:dyDescent="0.2">
      <c r="A25" s="17" t="s">
        <v>78</v>
      </c>
      <c r="B25" s="17" t="s">
        <v>190</v>
      </c>
      <c r="I25" s="17"/>
    </row>
    <row r="26" spans="1:23" x14ac:dyDescent="0.2">
      <c r="B26" s="17" t="s">
        <v>241</v>
      </c>
    </row>
    <row r="27" spans="1:23" x14ac:dyDescent="0.2">
      <c r="B27" s="17" t="s">
        <v>242</v>
      </c>
    </row>
    <row r="28" spans="1:23" x14ac:dyDescent="0.2">
      <c r="B28" s="108" t="s">
        <v>243</v>
      </c>
    </row>
    <row r="29" spans="1:23" x14ac:dyDescent="0.2">
      <c r="B29" s="108" t="s">
        <v>252</v>
      </c>
    </row>
    <row r="32" spans="1:23" x14ac:dyDescent="0.2">
      <c r="A32" s="17" t="s">
        <v>253</v>
      </c>
    </row>
  </sheetData>
  <sortState ref="S2:W23">
    <sortCondition ref="U2:U2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zoomScale="75" zoomScaleNormal="75" workbookViewId="0">
      <pane ySplit="2" topLeftCell="A3" activePane="bottomLeft" state="frozen"/>
      <selection activeCell="B1" sqref="B1"/>
      <selection pane="bottomLeft" activeCell="L32" sqref="L32"/>
    </sheetView>
  </sheetViews>
  <sheetFormatPr defaultColWidth="0" defaultRowHeight="12.75" zeroHeight="1" x14ac:dyDescent="0.2"/>
  <cols>
    <col min="1" max="1" width="5.28515625" style="123" customWidth="1"/>
    <col min="2" max="2" width="20" style="123" hidden="1" customWidth="1"/>
    <col min="3" max="3" width="28.28515625" style="123" customWidth="1"/>
    <col min="4" max="4" width="13.85546875" style="123" hidden="1" customWidth="1"/>
    <col min="5" max="5" width="28.42578125" style="123" customWidth="1"/>
    <col min="6" max="6" width="16.85546875" style="139" customWidth="1"/>
    <col min="7" max="7" width="12.28515625" style="123" customWidth="1"/>
    <col min="8" max="8" width="10.85546875" style="123" hidden="1" customWidth="1"/>
    <col min="9" max="9" width="12.85546875" style="123" hidden="1" customWidth="1"/>
    <col min="10" max="10" width="12.28515625" style="123" customWidth="1"/>
    <col min="11" max="11" width="12.42578125" style="123" customWidth="1"/>
    <col min="12" max="12" width="13" style="123" customWidth="1"/>
    <col min="13" max="13" width="15.7109375" style="123" customWidth="1"/>
    <col min="14" max="14" width="13.42578125" style="123" customWidth="1"/>
    <col min="15" max="16384" width="0" style="123" hidden="1"/>
  </cols>
  <sheetData>
    <row r="1" spans="1:14" ht="27" customHeight="1" x14ac:dyDescent="0.2">
      <c r="A1" s="121"/>
      <c r="B1" s="121"/>
      <c r="C1" s="121"/>
      <c r="D1" s="121"/>
      <c r="E1" s="121"/>
      <c r="F1" s="122"/>
      <c r="G1" s="121"/>
      <c r="H1" s="121"/>
      <c r="I1" s="121"/>
      <c r="J1" s="121"/>
      <c r="K1" s="121"/>
      <c r="L1" s="121"/>
      <c r="M1" s="121"/>
      <c r="N1" s="121"/>
    </row>
    <row r="2" spans="1:14" ht="25.5" customHeight="1" x14ac:dyDescent="0.2">
      <c r="A2" s="121"/>
      <c r="B2" s="124" t="s">
        <v>257</v>
      </c>
      <c r="C2" s="125" t="s">
        <v>58</v>
      </c>
      <c r="D2" s="125" t="s">
        <v>258</v>
      </c>
      <c r="E2" s="125" t="s">
        <v>259</v>
      </c>
      <c r="F2" s="125" t="s">
        <v>260</v>
      </c>
      <c r="G2" s="125" t="s">
        <v>249</v>
      </c>
      <c r="H2" s="124" t="s">
        <v>261</v>
      </c>
      <c r="I2" s="124" t="s">
        <v>262</v>
      </c>
      <c r="J2" s="124" t="s">
        <v>263</v>
      </c>
      <c r="K2" s="124" t="s">
        <v>264</v>
      </c>
      <c r="L2" s="124" t="s">
        <v>265</v>
      </c>
      <c r="M2" s="126" t="s">
        <v>266</v>
      </c>
      <c r="N2" s="122"/>
    </row>
    <row r="3" spans="1:14" ht="21.75" customHeight="1" x14ac:dyDescent="0.2">
      <c r="A3" s="121"/>
      <c r="B3" s="123" t="s">
        <v>267</v>
      </c>
      <c r="C3" s="127" t="s">
        <v>194</v>
      </c>
      <c r="D3" s="128">
        <v>0</v>
      </c>
      <c r="E3" s="128">
        <v>1.0729166666666666E-2</v>
      </c>
      <c r="F3" s="129" t="s">
        <v>268</v>
      </c>
      <c r="G3" s="128">
        <v>1.1388888888888888E-2</v>
      </c>
      <c r="H3" s="128">
        <v>0</v>
      </c>
      <c r="I3" s="130">
        <v>0</v>
      </c>
      <c r="J3" s="130">
        <v>1.0729166666666666E-2</v>
      </c>
      <c r="K3" s="130">
        <v>1.0729166666666666E-2</v>
      </c>
      <c r="L3" s="131" t="s">
        <v>269</v>
      </c>
      <c r="M3" s="132">
        <v>40</v>
      </c>
      <c r="N3" s="133"/>
    </row>
    <row r="4" spans="1:14" ht="21.75" customHeight="1" x14ac:dyDescent="0.2">
      <c r="A4" s="121"/>
      <c r="B4" s="123" t="s">
        <v>270</v>
      </c>
      <c r="C4" s="127" t="s">
        <v>203</v>
      </c>
      <c r="D4" s="128">
        <v>0</v>
      </c>
      <c r="E4" s="128">
        <v>9.6759259259259264E-3</v>
      </c>
      <c r="F4" s="129" t="s">
        <v>268</v>
      </c>
      <c r="G4" s="128">
        <v>9.8611111111111104E-3</v>
      </c>
      <c r="H4" s="128">
        <v>0</v>
      </c>
      <c r="I4" s="130">
        <v>0</v>
      </c>
      <c r="J4" s="130">
        <v>9.6759259259259264E-3</v>
      </c>
      <c r="K4" s="130">
        <v>9.6759259259259264E-3</v>
      </c>
      <c r="L4" s="131" t="s">
        <v>271</v>
      </c>
      <c r="M4" s="132">
        <v>35</v>
      </c>
      <c r="N4" s="133"/>
    </row>
    <row r="5" spans="1:14" ht="21.75" customHeight="1" x14ac:dyDescent="0.2">
      <c r="A5" s="121"/>
      <c r="B5" s="123" t="s">
        <v>236</v>
      </c>
      <c r="C5" s="127" t="s">
        <v>196</v>
      </c>
      <c r="D5" s="128">
        <v>0</v>
      </c>
      <c r="E5" s="134">
        <v>1.064814814814815E-2</v>
      </c>
      <c r="F5" s="129" t="s">
        <v>268</v>
      </c>
      <c r="G5" s="128">
        <v>1.0810185185185185E-2</v>
      </c>
      <c r="H5" s="128">
        <v>0</v>
      </c>
      <c r="I5" s="130">
        <v>0</v>
      </c>
      <c r="J5" s="130">
        <v>1.064814814814815E-2</v>
      </c>
      <c r="K5" s="130">
        <v>1.064814814814815E-2</v>
      </c>
      <c r="L5" s="131" t="s">
        <v>272</v>
      </c>
      <c r="M5" s="132">
        <v>30</v>
      </c>
      <c r="N5" s="133"/>
    </row>
    <row r="6" spans="1:14" ht="21.75" customHeight="1" x14ac:dyDescent="0.2">
      <c r="A6" s="121"/>
      <c r="B6" s="123" t="s">
        <v>177</v>
      </c>
      <c r="C6" s="127" t="s">
        <v>179</v>
      </c>
      <c r="D6" s="128">
        <v>0</v>
      </c>
      <c r="E6" s="128">
        <v>9.7222222222222224E-3</v>
      </c>
      <c r="F6" s="129" t="s">
        <v>268</v>
      </c>
      <c r="G6" s="128">
        <v>9.8495370370370369E-3</v>
      </c>
      <c r="H6" s="128">
        <v>0</v>
      </c>
      <c r="I6" s="130">
        <v>0</v>
      </c>
      <c r="J6" s="130">
        <v>9.7222222222222224E-3</v>
      </c>
      <c r="K6" s="130">
        <v>9.7222222222222224E-3</v>
      </c>
      <c r="L6" s="131" t="s">
        <v>273</v>
      </c>
      <c r="M6" s="132">
        <v>25</v>
      </c>
      <c r="N6" s="133"/>
    </row>
    <row r="7" spans="1:14" ht="21.75" customHeight="1" x14ac:dyDescent="0.2">
      <c r="A7" s="121"/>
      <c r="B7" s="123" t="s">
        <v>221</v>
      </c>
      <c r="C7" s="127" t="s">
        <v>189</v>
      </c>
      <c r="D7" s="128">
        <v>0</v>
      </c>
      <c r="E7" s="128">
        <v>8.8657407407407417E-3</v>
      </c>
      <c r="F7" s="129" t="s">
        <v>268</v>
      </c>
      <c r="G7" s="128">
        <v>8.9814814814814809E-3</v>
      </c>
      <c r="H7" s="128">
        <v>0</v>
      </c>
      <c r="I7" s="130">
        <v>0</v>
      </c>
      <c r="J7" s="130">
        <v>8.8657407407407417E-3</v>
      </c>
      <c r="K7" s="130">
        <v>8.8657407407407417E-3</v>
      </c>
      <c r="L7" s="131" t="s">
        <v>247</v>
      </c>
      <c r="M7" s="132">
        <v>24</v>
      </c>
      <c r="N7" s="133"/>
    </row>
    <row r="8" spans="1:14" ht="21.75" customHeight="1" x14ac:dyDescent="0.2">
      <c r="A8" s="121"/>
      <c r="B8" s="123" t="s">
        <v>159</v>
      </c>
      <c r="C8" s="127" t="s">
        <v>22</v>
      </c>
      <c r="D8" s="128">
        <v>0</v>
      </c>
      <c r="E8" s="128">
        <v>8.5300925925925926E-3</v>
      </c>
      <c r="F8" s="129" t="s">
        <v>268</v>
      </c>
      <c r="G8" s="128">
        <v>8.5995370370370357E-3</v>
      </c>
      <c r="H8" s="128">
        <v>0</v>
      </c>
      <c r="I8" s="130">
        <v>0</v>
      </c>
      <c r="J8" s="130">
        <v>8.5300925925925926E-3</v>
      </c>
      <c r="K8" s="130">
        <v>8.5300925925925926E-3</v>
      </c>
      <c r="L8" s="131" t="s">
        <v>274</v>
      </c>
      <c r="M8" s="132">
        <v>23</v>
      </c>
      <c r="N8" s="133"/>
    </row>
    <row r="9" spans="1:14" ht="21.75" customHeight="1" x14ac:dyDescent="0.2">
      <c r="A9" s="121"/>
      <c r="B9" s="123" t="s">
        <v>140</v>
      </c>
      <c r="C9" s="127" t="s">
        <v>178</v>
      </c>
      <c r="D9" s="128">
        <v>0</v>
      </c>
      <c r="E9" s="128">
        <v>9.9189814814814817E-3</v>
      </c>
      <c r="F9" s="129" t="s">
        <v>268</v>
      </c>
      <c r="G9" s="128">
        <v>9.9768518518518531E-3</v>
      </c>
      <c r="H9" s="128">
        <v>0</v>
      </c>
      <c r="I9" s="130">
        <v>0</v>
      </c>
      <c r="J9" s="130">
        <v>9.9189814814814817E-3</v>
      </c>
      <c r="K9" s="130">
        <v>9.9189814814814817E-3</v>
      </c>
      <c r="L9" s="131" t="s">
        <v>275</v>
      </c>
      <c r="M9" s="132">
        <v>22</v>
      </c>
      <c r="N9" s="133"/>
    </row>
    <row r="10" spans="1:14" ht="21.75" customHeight="1" x14ac:dyDescent="0.2">
      <c r="A10" s="121"/>
      <c r="B10" s="123" t="s">
        <v>276</v>
      </c>
      <c r="C10" s="127" t="s">
        <v>195</v>
      </c>
      <c r="D10" s="128">
        <v>0</v>
      </c>
      <c r="E10" s="128">
        <v>9.780092592592592E-3</v>
      </c>
      <c r="F10" s="129" t="s">
        <v>268</v>
      </c>
      <c r="G10" s="128">
        <v>9.8263888888888897E-3</v>
      </c>
      <c r="H10" s="128">
        <v>0</v>
      </c>
      <c r="I10" s="130">
        <v>0</v>
      </c>
      <c r="J10" s="130">
        <v>9.780092592592592E-3</v>
      </c>
      <c r="K10" s="130">
        <v>9.780092592592592E-3</v>
      </c>
      <c r="L10" s="131" t="s">
        <v>277</v>
      </c>
      <c r="M10" s="132">
        <v>21</v>
      </c>
      <c r="N10" s="133"/>
    </row>
    <row r="11" spans="1:14" ht="21.75" customHeight="1" x14ac:dyDescent="0.2">
      <c r="A11" s="121"/>
      <c r="B11" s="123" t="s">
        <v>139</v>
      </c>
      <c r="C11" s="127" t="s">
        <v>11</v>
      </c>
      <c r="D11" s="128">
        <v>0</v>
      </c>
      <c r="E11" s="128">
        <v>9.1319444444444443E-3</v>
      </c>
      <c r="F11" s="129" t="s">
        <v>268</v>
      </c>
      <c r="G11" s="128">
        <v>9.1550925925925931E-3</v>
      </c>
      <c r="H11" s="128">
        <v>0</v>
      </c>
      <c r="I11" s="130">
        <v>0</v>
      </c>
      <c r="J11" s="130">
        <v>9.1319444444444443E-3</v>
      </c>
      <c r="K11" s="130">
        <v>9.1319444444444443E-3</v>
      </c>
      <c r="L11" s="131" t="s">
        <v>278</v>
      </c>
      <c r="M11" s="132">
        <v>20</v>
      </c>
      <c r="N11" s="133"/>
    </row>
    <row r="12" spans="1:14" ht="21.75" customHeight="1" x14ac:dyDescent="0.2">
      <c r="A12" s="121"/>
      <c r="B12" s="123" t="s">
        <v>175</v>
      </c>
      <c r="C12" s="127" t="s">
        <v>10</v>
      </c>
      <c r="D12" s="128">
        <v>0</v>
      </c>
      <c r="E12" s="128">
        <v>1.1597222222222222E-2</v>
      </c>
      <c r="F12" s="129" t="s">
        <v>268</v>
      </c>
      <c r="G12" s="128">
        <v>1.1574074074074075E-2</v>
      </c>
      <c r="H12" s="128">
        <v>0</v>
      </c>
      <c r="I12" s="130">
        <v>0</v>
      </c>
      <c r="J12" s="130">
        <v>1.1597222222222222E-2</v>
      </c>
      <c r="K12" s="130">
        <v>1.1597222222222222E-2</v>
      </c>
      <c r="L12" s="131">
        <v>2.3148148148147141E-5</v>
      </c>
      <c r="M12" s="132">
        <v>19</v>
      </c>
      <c r="N12" s="133"/>
    </row>
    <row r="13" spans="1:14" ht="21.75" customHeight="1" x14ac:dyDescent="0.2">
      <c r="A13" s="121"/>
      <c r="B13" s="123" t="s">
        <v>176</v>
      </c>
      <c r="C13" s="127" t="s">
        <v>183</v>
      </c>
      <c r="D13" s="128">
        <v>0</v>
      </c>
      <c r="E13" s="128">
        <v>1.0034722222222221E-2</v>
      </c>
      <c r="F13" s="129" t="s">
        <v>268</v>
      </c>
      <c r="G13" s="128">
        <v>9.9537037037037042E-3</v>
      </c>
      <c r="H13" s="128">
        <v>0</v>
      </c>
      <c r="I13" s="130">
        <v>0</v>
      </c>
      <c r="J13" s="130">
        <v>1.0034722222222221E-2</v>
      </c>
      <c r="K13" s="130">
        <v>1.0034722222222221E-2</v>
      </c>
      <c r="L13" s="131">
        <v>8.1018518518516727E-5</v>
      </c>
      <c r="M13" s="132">
        <v>18</v>
      </c>
      <c r="N13" s="133"/>
    </row>
    <row r="14" spans="1:14" ht="21.75" customHeight="1" x14ac:dyDescent="0.2">
      <c r="A14" s="121"/>
      <c r="B14" s="123" t="s">
        <v>235</v>
      </c>
      <c r="C14" s="127" t="s">
        <v>45</v>
      </c>
      <c r="D14" s="128">
        <v>0</v>
      </c>
      <c r="E14" s="128">
        <v>9.780092592592592E-3</v>
      </c>
      <c r="F14" s="129" t="s">
        <v>268</v>
      </c>
      <c r="G14" s="128">
        <v>9.6990740740740735E-3</v>
      </c>
      <c r="H14" s="128">
        <v>0</v>
      </c>
      <c r="I14" s="130">
        <v>0</v>
      </c>
      <c r="J14" s="130">
        <v>9.780092592592592E-3</v>
      </c>
      <c r="K14" s="130">
        <v>9.780092592592592E-3</v>
      </c>
      <c r="L14" s="131">
        <v>8.1018518518518462E-5</v>
      </c>
      <c r="M14" s="132">
        <v>17</v>
      </c>
      <c r="N14" s="133"/>
    </row>
    <row r="15" spans="1:14" ht="21.75" customHeight="1" x14ac:dyDescent="0.2">
      <c r="A15" s="121"/>
      <c r="B15" s="123" t="s">
        <v>154</v>
      </c>
      <c r="C15" s="127" t="s">
        <v>116</v>
      </c>
      <c r="D15" s="128">
        <v>0</v>
      </c>
      <c r="E15" s="128">
        <v>9.1435185185185178E-3</v>
      </c>
      <c r="F15" s="129" t="s">
        <v>268</v>
      </c>
      <c r="G15" s="128">
        <v>9.0277777777777787E-3</v>
      </c>
      <c r="H15" s="128">
        <v>0</v>
      </c>
      <c r="I15" s="130">
        <v>0</v>
      </c>
      <c r="J15" s="130">
        <v>9.1435185185185178E-3</v>
      </c>
      <c r="K15" s="130">
        <v>9.1435185185185178E-3</v>
      </c>
      <c r="L15" s="131">
        <v>1.1574074074073917E-4</v>
      </c>
      <c r="M15" s="132">
        <v>16</v>
      </c>
      <c r="N15" s="133"/>
    </row>
    <row r="16" spans="1:14" ht="21.75" customHeight="1" x14ac:dyDescent="0.2">
      <c r="A16" s="121"/>
      <c r="B16" s="123" t="s">
        <v>148</v>
      </c>
      <c r="C16" s="127" t="s">
        <v>130</v>
      </c>
      <c r="D16" s="128">
        <v>0</v>
      </c>
      <c r="E16" s="128">
        <v>1.1608796296296296E-2</v>
      </c>
      <c r="F16" s="129" t="s">
        <v>268</v>
      </c>
      <c r="G16" s="128">
        <v>1.1458333333333334E-2</v>
      </c>
      <c r="H16" s="128">
        <v>0</v>
      </c>
      <c r="I16" s="130">
        <v>0</v>
      </c>
      <c r="J16" s="130">
        <v>1.1608796296296296E-2</v>
      </c>
      <c r="K16" s="130">
        <v>1.1608796296296296E-2</v>
      </c>
      <c r="L16" s="131">
        <v>1.5046296296296162E-4</v>
      </c>
      <c r="M16" s="132">
        <v>15</v>
      </c>
      <c r="N16" s="133"/>
    </row>
    <row r="17" spans="1:256" ht="21.75" customHeight="1" x14ac:dyDescent="0.2">
      <c r="A17" s="121"/>
      <c r="B17" s="123" t="s">
        <v>279</v>
      </c>
      <c r="C17" s="127" t="s">
        <v>129</v>
      </c>
      <c r="D17" s="128">
        <v>0</v>
      </c>
      <c r="E17" s="128">
        <v>9.9768518518518531E-3</v>
      </c>
      <c r="F17" s="129" t="s">
        <v>268</v>
      </c>
      <c r="G17" s="128">
        <v>9.7916666666666655E-3</v>
      </c>
      <c r="H17" s="128">
        <v>0</v>
      </c>
      <c r="I17" s="130">
        <v>0</v>
      </c>
      <c r="J17" s="130">
        <v>9.9768518518518531E-3</v>
      </c>
      <c r="K17" s="130">
        <v>9.9768518518518531E-3</v>
      </c>
      <c r="L17" s="131">
        <v>1.8518518518518753E-4</v>
      </c>
      <c r="M17" s="132">
        <v>14</v>
      </c>
      <c r="N17" s="133"/>
    </row>
    <row r="18" spans="1:256" ht="21.75" customHeight="1" x14ac:dyDescent="0.2">
      <c r="A18" s="121"/>
      <c r="B18" s="123" t="s">
        <v>227</v>
      </c>
      <c r="C18" s="127" t="s">
        <v>125</v>
      </c>
      <c r="D18" s="128">
        <v>0</v>
      </c>
      <c r="E18" s="128">
        <v>9.6412037037037039E-3</v>
      </c>
      <c r="F18" s="129" t="s">
        <v>268</v>
      </c>
      <c r="G18" s="128">
        <v>9.4444444444444445E-3</v>
      </c>
      <c r="H18" s="128">
        <v>0</v>
      </c>
      <c r="I18" s="130">
        <v>0</v>
      </c>
      <c r="J18" s="130">
        <v>9.6412037037037039E-3</v>
      </c>
      <c r="K18" s="130">
        <v>9.6412037037037039E-3</v>
      </c>
      <c r="L18" s="131">
        <v>1.9675925925925937E-4</v>
      </c>
      <c r="M18" s="132">
        <v>13</v>
      </c>
      <c r="N18" s="133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  <c r="IV18" s="135"/>
    </row>
    <row r="19" spans="1:256" ht="21.75" customHeight="1" x14ac:dyDescent="0.2">
      <c r="A19" s="121"/>
      <c r="B19" s="123" t="s">
        <v>280</v>
      </c>
      <c r="C19" s="127" t="s">
        <v>134</v>
      </c>
      <c r="D19" s="128">
        <v>0</v>
      </c>
      <c r="E19" s="128">
        <v>1.0289351851851852E-2</v>
      </c>
      <c r="F19" s="129" t="s">
        <v>268</v>
      </c>
      <c r="G19" s="128">
        <v>1.0069444444444445E-2</v>
      </c>
      <c r="H19" s="128">
        <v>0</v>
      </c>
      <c r="I19" s="130">
        <v>0</v>
      </c>
      <c r="J19" s="130">
        <v>1.0289351851851852E-2</v>
      </c>
      <c r="K19" s="130">
        <v>1.0289351851851852E-2</v>
      </c>
      <c r="L19" s="131">
        <v>2.1990740740740651E-4</v>
      </c>
      <c r="M19" s="132">
        <v>12</v>
      </c>
      <c r="N19" s="133"/>
    </row>
    <row r="20" spans="1:256" ht="21.75" customHeight="1" x14ac:dyDescent="0.2">
      <c r="A20" s="121"/>
      <c r="B20" s="123" t="s">
        <v>172</v>
      </c>
      <c r="C20" s="127" t="s">
        <v>17</v>
      </c>
      <c r="D20" s="128">
        <v>0</v>
      </c>
      <c r="E20" s="128">
        <v>8.7500000000000008E-3</v>
      </c>
      <c r="F20" s="129" t="s">
        <v>268</v>
      </c>
      <c r="G20" s="128">
        <v>8.5300925925925926E-3</v>
      </c>
      <c r="H20" s="128">
        <v>0</v>
      </c>
      <c r="I20" s="130">
        <v>0</v>
      </c>
      <c r="J20" s="130">
        <v>8.7500000000000008E-3</v>
      </c>
      <c r="K20" s="130">
        <v>8.7500000000000008E-3</v>
      </c>
      <c r="L20" s="131">
        <v>2.1990740740740825E-4</v>
      </c>
      <c r="M20" s="132">
        <v>11</v>
      </c>
      <c r="N20" s="133"/>
    </row>
    <row r="21" spans="1:256" ht="21.75" customHeight="1" x14ac:dyDescent="0.2">
      <c r="A21" s="121"/>
      <c r="B21" s="123" t="s">
        <v>281</v>
      </c>
      <c r="C21" s="127" t="s">
        <v>199</v>
      </c>
      <c r="D21" s="128">
        <v>0</v>
      </c>
      <c r="E21" s="128">
        <v>1.0775462962962964E-2</v>
      </c>
      <c r="F21" s="129" t="s">
        <v>268</v>
      </c>
      <c r="G21" s="128">
        <v>1.0532407407407407E-2</v>
      </c>
      <c r="H21" s="128">
        <v>0</v>
      </c>
      <c r="I21" s="130">
        <v>0</v>
      </c>
      <c r="J21" s="130">
        <v>1.0775462962962964E-2</v>
      </c>
      <c r="K21" s="130">
        <v>1.0775462962962964E-2</v>
      </c>
      <c r="L21" s="131">
        <v>2.4305555555555712E-4</v>
      </c>
      <c r="M21" s="132">
        <v>10</v>
      </c>
      <c r="N21" s="133"/>
    </row>
    <row r="22" spans="1:256" ht="21.75" customHeight="1" x14ac:dyDescent="0.2">
      <c r="A22" s="121"/>
      <c r="B22" s="123" t="s">
        <v>282</v>
      </c>
      <c r="C22" s="127" t="s">
        <v>185</v>
      </c>
      <c r="D22" s="128">
        <v>0</v>
      </c>
      <c r="E22" s="128">
        <v>1.03125E-2</v>
      </c>
      <c r="F22" s="129" t="s">
        <v>268</v>
      </c>
      <c r="G22" s="128">
        <v>9.9768518518518531E-3</v>
      </c>
      <c r="H22" s="128">
        <v>0</v>
      </c>
      <c r="I22" s="130">
        <v>0</v>
      </c>
      <c r="J22" s="130">
        <v>1.03125E-2</v>
      </c>
      <c r="K22" s="130">
        <v>1.03125E-2</v>
      </c>
      <c r="L22" s="131">
        <v>3.3564814814814742E-4</v>
      </c>
      <c r="M22" s="132">
        <v>9</v>
      </c>
      <c r="N22" s="133"/>
    </row>
    <row r="23" spans="1:256" ht="21.75" customHeight="1" x14ac:dyDescent="0.2">
      <c r="A23" s="121"/>
      <c r="B23" s="123" t="s">
        <v>283</v>
      </c>
      <c r="C23" s="127" t="s">
        <v>5</v>
      </c>
      <c r="D23" s="128">
        <v>0</v>
      </c>
      <c r="E23" s="128">
        <v>1.0717592592592593E-2</v>
      </c>
      <c r="F23" s="129" t="s">
        <v>268</v>
      </c>
      <c r="G23" s="128">
        <v>1.0300925925925927E-2</v>
      </c>
      <c r="H23" s="128">
        <v>0</v>
      </c>
      <c r="I23" s="130">
        <v>0</v>
      </c>
      <c r="J23" s="130">
        <v>1.0717592592592593E-2</v>
      </c>
      <c r="K23" s="130">
        <v>1.0717592592592593E-2</v>
      </c>
      <c r="L23" s="131">
        <v>4.1666666666666588E-4</v>
      </c>
      <c r="M23" s="132">
        <v>8</v>
      </c>
      <c r="N23" s="133"/>
    </row>
    <row r="24" spans="1:256" ht="21.75" customHeight="1" x14ac:dyDescent="0.2">
      <c r="A24" s="121"/>
      <c r="B24" s="123" t="s">
        <v>157</v>
      </c>
      <c r="C24" s="127" t="s">
        <v>43</v>
      </c>
      <c r="D24" s="128">
        <v>0</v>
      </c>
      <c r="E24" s="128">
        <v>1.0011574074074074E-2</v>
      </c>
      <c r="F24" s="129" t="s">
        <v>268</v>
      </c>
      <c r="G24" s="128">
        <v>9.5833333333333343E-3</v>
      </c>
      <c r="H24" s="128">
        <v>0</v>
      </c>
      <c r="I24" s="130">
        <v>0</v>
      </c>
      <c r="J24" s="130">
        <v>1.0011574074074074E-2</v>
      </c>
      <c r="K24" s="130">
        <v>1.0011574074074074E-2</v>
      </c>
      <c r="L24" s="131">
        <v>4.2824074074073945E-4</v>
      </c>
      <c r="M24" s="132">
        <v>7</v>
      </c>
      <c r="N24" s="133"/>
    </row>
    <row r="25" spans="1:256" ht="21.75" customHeight="1" x14ac:dyDescent="0.2">
      <c r="A25" s="121"/>
      <c r="B25" s="123" t="s">
        <v>284</v>
      </c>
      <c r="C25" s="127" t="s">
        <v>255</v>
      </c>
      <c r="D25" s="128">
        <v>0</v>
      </c>
      <c r="E25" s="128">
        <v>1.1111111111111112E-2</v>
      </c>
      <c r="F25" s="129" t="s">
        <v>268</v>
      </c>
      <c r="G25" s="128">
        <v>1.064814814814815E-2</v>
      </c>
      <c r="H25" s="128">
        <v>0</v>
      </c>
      <c r="I25" s="130">
        <v>0</v>
      </c>
      <c r="J25" s="130">
        <v>1.1111111111111112E-2</v>
      </c>
      <c r="K25" s="130">
        <v>1.1111111111111112E-2</v>
      </c>
      <c r="L25" s="131">
        <v>4.629629629629619E-4</v>
      </c>
      <c r="M25" s="132">
        <v>6</v>
      </c>
      <c r="N25" s="133"/>
    </row>
    <row r="26" spans="1:256" ht="21.75" customHeight="1" x14ac:dyDescent="0.2">
      <c r="A26" s="121"/>
      <c r="C26" s="127" t="s">
        <v>256</v>
      </c>
      <c r="D26" s="128"/>
      <c r="E26" s="128">
        <v>1.2731481481481481E-2</v>
      </c>
      <c r="F26" s="129" t="s">
        <v>268</v>
      </c>
      <c r="G26" s="128">
        <v>1.2152777777777778E-2</v>
      </c>
      <c r="H26" s="128">
        <v>0</v>
      </c>
      <c r="I26" s="130">
        <v>0</v>
      </c>
      <c r="J26" s="130">
        <v>1.2731481481481481E-2</v>
      </c>
      <c r="K26" s="130">
        <v>1.2731481481481481E-2</v>
      </c>
      <c r="L26" s="131">
        <v>5.787037037037028E-4</v>
      </c>
      <c r="M26" s="132">
        <v>5</v>
      </c>
      <c r="N26" s="133"/>
    </row>
    <row r="27" spans="1:256" ht="21.75" customHeight="1" x14ac:dyDescent="0.2">
      <c r="A27" s="121"/>
      <c r="B27" s="123" t="s">
        <v>233</v>
      </c>
      <c r="C27" s="127" t="s">
        <v>33</v>
      </c>
      <c r="D27" s="128">
        <v>0</v>
      </c>
      <c r="E27" s="128">
        <v>1.050925925925926E-2</v>
      </c>
      <c r="F27" s="129" t="s">
        <v>268</v>
      </c>
      <c r="G27" s="128">
        <v>9.7337962962962977E-3</v>
      </c>
      <c r="H27" s="128">
        <v>0</v>
      </c>
      <c r="I27" s="130">
        <v>0</v>
      </c>
      <c r="J27" s="130">
        <v>1.050925925925926E-2</v>
      </c>
      <c r="K27" s="130">
        <v>1.050925925925926E-2</v>
      </c>
      <c r="L27" s="131">
        <v>7.7546296296296217E-4</v>
      </c>
      <c r="M27" s="132">
        <v>4</v>
      </c>
      <c r="N27" s="133"/>
    </row>
    <row r="28" spans="1:256" ht="21.75" customHeight="1" x14ac:dyDescent="0.2">
      <c r="A28" s="121"/>
      <c r="B28" s="123" t="s">
        <v>212</v>
      </c>
      <c r="C28" s="127" t="s">
        <v>187</v>
      </c>
      <c r="D28" s="128">
        <v>0</v>
      </c>
      <c r="E28" s="128">
        <v>1.1643518518518518E-2</v>
      </c>
      <c r="F28" s="129" t="s">
        <v>268</v>
      </c>
      <c r="G28" s="128">
        <v>8.4606481481481494E-3</v>
      </c>
      <c r="H28" s="128">
        <v>0</v>
      </c>
      <c r="I28" s="130">
        <v>0</v>
      </c>
      <c r="J28" s="130">
        <v>1.1643518518518518E-2</v>
      </c>
      <c r="K28" s="130">
        <v>1.1643518518518518E-2</v>
      </c>
      <c r="L28" s="131">
        <v>3.1828703703703689E-3</v>
      </c>
      <c r="M28" s="132">
        <v>3</v>
      </c>
      <c r="N28" s="133"/>
    </row>
    <row r="29" spans="1:256" ht="21.75" customHeight="1" x14ac:dyDescent="0.2">
      <c r="A29" s="121"/>
      <c r="C29" s="127"/>
      <c r="D29" s="128"/>
      <c r="E29" s="128"/>
      <c r="F29" s="129"/>
      <c r="G29" s="128"/>
      <c r="H29" s="128"/>
      <c r="I29" s="130"/>
      <c r="J29" s="130"/>
      <c r="K29" s="130"/>
      <c r="L29" s="131"/>
      <c r="M29" s="132"/>
      <c r="N29" s="136"/>
    </row>
    <row r="30" spans="1:256" ht="21.75" customHeight="1" x14ac:dyDescent="0.2">
      <c r="A30" s="121"/>
      <c r="C30" s="127"/>
      <c r="D30" s="128"/>
      <c r="E30" s="128"/>
      <c r="F30" s="129"/>
      <c r="G30" s="128"/>
      <c r="H30" s="128"/>
      <c r="I30" s="130"/>
      <c r="J30" s="130"/>
      <c r="K30" s="130"/>
      <c r="L30" s="131"/>
      <c r="M30" s="132"/>
      <c r="N30" s="136"/>
    </row>
    <row r="31" spans="1:256" ht="21.75" customHeight="1" x14ac:dyDescent="0.2">
      <c r="A31" s="121"/>
      <c r="C31" s="127"/>
      <c r="D31" s="128"/>
      <c r="E31" s="128"/>
      <c r="F31" s="129"/>
      <c r="G31" s="128"/>
      <c r="H31" s="128"/>
      <c r="I31" s="130"/>
      <c r="J31" s="130"/>
      <c r="K31" s="130"/>
      <c r="L31" s="131"/>
      <c r="M31" s="132"/>
      <c r="N31" s="136"/>
    </row>
    <row r="32" spans="1:256" ht="21.75" customHeight="1" x14ac:dyDescent="0.2">
      <c r="A32" s="121"/>
      <c r="C32" s="137"/>
      <c r="D32" s="128"/>
      <c r="E32" s="128"/>
      <c r="F32" s="138"/>
      <c r="G32" s="128"/>
      <c r="H32" s="128"/>
      <c r="I32" s="130"/>
      <c r="J32" s="130"/>
      <c r="K32" s="130"/>
      <c r="L32" s="131"/>
      <c r="M32" s="131"/>
      <c r="N32" s="136"/>
    </row>
    <row r="33" spans="1:14" ht="21.75" customHeight="1" x14ac:dyDescent="0.2">
      <c r="A33" s="121"/>
      <c r="C33" s="137"/>
      <c r="D33" s="137"/>
      <c r="E33" s="137"/>
      <c r="F33" s="138"/>
      <c r="G33" s="130"/>
      <c r="H33" s="130"/>
      <c r="I33" s="130"/>
      <c r="J33" s="130"/>
      <c r="K33" s="130"/>
      <c r="L33" s="131"/>
      <c r="M33" s="131"/>
      <c r="N33" s="136"/>
    </row>
    <row r="34" spans="1:14" x14ac:dyDescent="0.2">
      <c r="A34" s="121"/>
      <c r="B34" s="121"/>
      <c r="C34" s="121"/>
      <c r="D34" s="121"/>
      <c r="E34" s="121"/>
      <c r="F34" s="122"/>
      <c r="G34" s="121"/>
      <c r="H34" s="121"/>
      <c r="I34" s="121"/>
      <c r="J34" s="121"/>
      <c r="K34" s="121"/>
      <c r="L34" s="121"/>
      <c r="M34" s="121"/>
      <c r="N34" s="121"/>
    </row>
    <row r="35" spans="1:14" x14ac:dyDescent="0.2">
      <c r="A35" s="121"/>
      <c r="B35" s="121"/>
      <c r="C35" s="121"/>
      <c r="D35" s="121"/>
      <c r="E35" s="121"/>
      <c r="F35" s="122"/>
      <c r="G35" s="121"/>
      <c r="H35" s="121"/>
      <c r="I35" s="121"/>
      <c r="J35" s="121"/>
      <c r="K35" s="121"/>
      <c r="L35" s="121"/>
      <c r="M35" s="121"/>
      <c r="N35" s="121"/>
    </row>
    <row r="36" spans="1:14" hidden="1" x14ac:dyDescent="0.2"/>
    <row r="37" spans="1:14" hidden="1" x14ac:dyDescent="0.2"/>
    <row r="38" spans="1:14" hidden="1" x14ac:dyDescent="0.2"/>
    <row r="39" spans="1:14" hidden="1" x14ac:dyDescent="0.2"/>
    <row r="40" spans="1:14" hidden="1" x14ac:dyDescent="0.2"/>
    <row r="41" spans="1:14" hidden="1" x14ac:dyDescent="0.2"/>
    <row r="42" spans="1:14" hidden="1" x14ac:dyDescent="0.2"/>
    <row r="43" spans="1:14" hidden="1" x14ac:dyDescent="0.2"/>
    <row r="44" spans="1:14" hidden="1" x14ac:dyDescent="0.2"/>
    <row r="45" spans="1:14" hidden="1" x14ac:dyDescent="0.2"/>
    <row r="46" spans="1:14" hidden="1" x14ac:dyDescent="0.2"/>
    <row r="47" spans="1:14" hidden="1" x14ac:dyDescent="0.2"/>
    <row r="48" spans="1:1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x14ac:dyDescent="0.2"/>
    <row r="55" x14ac:dyDescent="0.2"/>
    <row r="56" x14ac:dyDescent="0.2"/>
  </sheetData>
  <autoFilter ref="B2:K32"/>
  <dataValidations count="1">
    <dataValidation type="list" allowBlank="1" showInputMessage="1" showErrorMessage="1" sqref="F3:F59">
      <formula1>"Yes,No"</formula1>
    </dataValidation>
  </dataValidations>
  <pageMargins left="0.23" right="0.27" top="0.64" bottom="0.62" header="0.31" footer="0.35"/>
  <pageSetup paperSize="9" scale="120" orientation="portrait" r:id="rId1"/>
  <headerFooter alignWithMargins="0">
    <oddHeader>&amp;C&amp;"Helv,Bold Italic"&amp;11&amp;E&amp;A</oddHeader>
    <oddFooter>&amp;L&amp;8&amp;F,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2.75" x14ac:dyDescent="0.2"/>
  <cols>
    <col min="1" max="5" width="10.7109375" customWidth="1"/>
  </cols>
  <sheetData>
    <row r="2" spans="1:1" ht="15.75" x14ac:dyDescent="0.25">
      <c r="A2" s="140" t="s">
        <v>285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Progress points</vt:lpstr>
      <vt:lpstr>Mile</vt:lpstr>
      <vt:lpstr>5M's</vt:lpstr>
      <vt:lpstr>Peter Moor 2000m</vt:lpstr>
      <vt:lpstr>10 km</vt:lpstr>
      <vt:lpstr>KL Hcap</vt:lpstr>
      <vt:lpstr>Tan handicap</vt:lpstr>
      <vt:lpstr>NAR</vt:lpstr>
      <vt:lpstr>'Progress points'!Print_Area</vt:lpstr>
      <vt:lpstr>'Tan handicap'!Print_Area</vt:lpstr>
    </vt:vector>
  </TitlesOfParts>
  <Company>Department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howard</dc:creator>
  <cp:lastModifiedBy>Fielding</cp:lastModifiedBy>
  <cp:lastPrinted>2009-11-27T04:32:35Z</cp:lastPrinted>
  <dcterms:created xsi:type="dcterms:W3CDTF">2005-10-17T21:31:53Z</dcterms:created>
  <dcterms:modified xsi:type="dcterms:W3CDTF">2014-10-27T04:45:16Z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